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Trash-1000\Cvikov\"/>
    </mc:Choice>
  </mc:AlternateContent>
  <xr:revisionPtr revIDLastSave="0" documentId="8_{FA4DB26E-2209-4647-A3BE-C03E0CB90DEE}" xr6:coauthVersionLast="47" xr6:coauthVersionMax="47" xr10:uidLastSave="{00000000-0000-0000-0000-000000000000}"/>
  <bookViews>
    <workbookView xWindow="20835" yWindow="2310" windowWidth="14865" windowHeight="15345" tabRatio="654" firstSheet="4" activeTab="6" xr2:uid="{00000000-000D-0000-FFFF-FFFF00000000}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91029"/>
</workbook>
</file>

<file path=xl/calcChain.xml><?xml version="1.0" encoding="utf-8"?>
<calcChain xmlns="http://schemas.openxmlformats.org/spreadsheetml/2006/main">
  <c r="H85" i="10" l="1"/>
  <c r="H79" i="10"/>
  <c r="H69" i="10"/>
  <c r="H63" i="10"/>
  <c r="H62" i="10"/>
  <c r="H59" i="10"/>
  <c r="H57" i="10"/>
  <c r="H52" i="10"/>
  <c r="H43" i="10"/>
  <c r="H35" i="10"/>
  <c r="H30" i="10"/>
  <c r="H27" i="10"/>
  <c r="H24" i="10" s="1"/>
  <c r="H18" i="10"/>
  <c r="H10" i="10"/>
  <c r="G85" i="10"/>
  <c r="G79" i="10"/>
  <c r="G69" i="10"/>
  <c r="G63" i="10"/>
  <c r="G62" i="10"/>
  <c r="G59" i="10"/>
  <c r="G57" i="10"/>
  <c r="G52" i="10"/>
  <c r="G43" i="10"/>
  <c r="G35" i="10"/>
  <c r="G30" i="10"/>
  <c r="G27" i="10"/>
  <c r="G24" i="10" s="1"/>
  <c r="G18" i="10"/>
  <c r="G10" i="10"/>
  <c r="H28" i="4"/>
  <c r="H9" i="10" l="1"/>
  <c r="H87" i="10" s="1"/>
  <c r="G9" i="10"/>
  <c r="G87" i="10" s="1"/>
  <c r="F86" i="4"/>
  <c r="F80" i="4"/>
  <c r="F70" i="4"/>
  <c r="F64" i="4"/>
  <c r="F63" i="4"/>
  <c r="F88" i="4" s="1"/>
  <c r="F60" i="4"/>
  <c r="F58" i="4"/>
  <c r="F53" i="4"/>
  <c r="F44" i="4"/>
  <c r="F36" i="4"/>
  <c r="F31" i="4"/>
  <c r="F25" i="4"/>
  <c r="F19" i="4"/>
  <c r="F11" i="4"/>
  <c r="F10" i="4"/>
  <c r="C54" i="5" l="1"/>
  <c r="H53" i="5"/>
  <c r="H29" i="5"/>
  <c r="C44" i="5" l="1"/>
  <c r="H21" i="5"/>
  <c r="H38" i="5" s="1"/>
  <c r="C17" i="5"/>
  <c r="D13" i="6"/>
  <c r="G13" i="9"/>
  <c r="G17" i="9" s="1"/>
  <c r="C20" i="5" s="1"/>
  <c r="C26" i="5" s="1"/>
  <c r="C51" i="7"/>
  <c r="H26" i="5" s="1"/>
  <c r="E51" i="7"/>
  <c r="H24" i="5" s="1"/>
  <c r="F10" i="10"/>
  <c r="B9" i="7"/>
  <c r="B21" i="7"/>
  <c r="H11" i="4"/>
  <c r="H19" i="4"/>
  <c r="H25" i="4"/>
  <c r="H31" i="4"/>
  <c r="H36" i="4"/>
  <c r="H44" i="4"/>
  <c r="H53" i="4"/>
  <c r="H58" i="4"/>
  <c r="H60" i="4"/>
  <c r="H63" i="4"/>
  <c r="H70" i="4"/>
  <c r="H80" i="4"/>
  <c r="H86" i="4"/>
  <c r="D51" i="7"/>
  <c r="H30" i="5" s="1"/>
  <c r="F37" i="7"/>
  <c r="D44" i="7"/>
  <c r="E44" i="7"/>
  <c r="H27" i="5" s="1"/>
  <c r="A40" i="7"/>
  <c r="A5" i="7"/>
  <c r="H51" i="5"/>
  <c r="D20" i="6" s="1"/>
  <c r="H47" i="5"/>
  <c r="G11" i="4"/>
  <c r="C9" i="7"/>
  <c r="C50" i="5" s="1"/>
  <c r="D19" i="6" s="1"/>
  <c r="A7" i="5"/>
  <c r="A7" i="6"/>
  <c r="A7" i="9"/>
  <c r="A6" i="10"/>
  <c r="F2" i="12"/>
  <c r="H2" i="10"/>
  <c r="H2" i="9"/>
  <c r="F2" i="7"/>
  <c r="E2" i="6"/>
  <c r="H2" i="5"/>
  <c r="H32" i="5"/>
  <c r="E41" i="12"/>
  <c r="E33" i="12"/>
  <c r="E22" i="12"/>
  <c r="E16" i="12"/>
  <c r="C21" i="7"/>
  <c r="C46" i="5" s="1"/>
  <c r="C16" i="7"/>
  <c r="C47" i="5" s="1"/>
  <c r="G19" i="4"/>
  <c r="G36" i="4"/>
  <c r="G44" i="4"/>
  <c r="G53" i="4"/>
  <c r="G58" i="4"/>
  <c r="G60" i="4"/>
  <c r="H64" i="4"/>
  <c r="G64" i="4"/>
  <c r="G70" i="4"/>
  <c r="G80" i="4"/>
  <c r="G86" i="4"/>
  <c r="E18" i="12"/>
  <c r="E19" i="12"/>
  <c r="E21" i="12"/>
  <c r="E23" i="12"/>
  <c r="E24" i="12"/>
  <c r="E25" i="12"/>
  <c r="E26" i="12"/>
  <c r="E40" i="12"/>
  <c r="E49" i="12"/>
  <c r="E78" i="12"/>
  <c r="E84" i="12"/>
  <c r="E9" i="12"/>
  <c r="F12" i="10"/>
  <c r="F13" i="10"/>
  <c r="F14" i="10"/>
  <c r="F15" i="10"/>
  <c r="F16" i="10"/>
  <c r="F17" i="10"/>
  <c r="F19" i="10"/>
  <c r="F20" i="10"/>
  <c r="F21" i="10"/>
  <c r="C19" i="12"/>
  <c r="F22" i="10"/>
  <c r="F23" i="10"/>
  <c r="C21" i="12"/>
  <c r="F25" i="10"/>
  <c r="F26" i="10"/>
  <c r="C24" i="12"/>
  <c r="F27" i="10"/>
  <c r="C25" i="12" s="1"/>
  <c r="F28" i="10"/>
  <c r="C26" i="12" s="1"/>
  <c r="F29" i="10"/>
  <c r="F31" i="10"/>
  <c r="F32" i="10"/>
  <c r="F33" i="10"/>
  <c r="F34" i="10"/>
  <c r="F36" i="10"/>
  <c r="F37" i="10"/>
  <c r="F38" i="10"/>
  <c r="F39" i="10"/>
  <c r="F40" i="10"/>
  <c r="F41" i="10"/>
  <c r="F42" i="10"/>
  <c r="C40" i="12" s="1"/>
  <c r="F44" i="10"/>
  <c r="F45" i="10"/>
  <c r="F46" i="10"/>
  <c r="F47" i="10"/>
  <c r="F48" i="10"/>
  <c r="F49" i="10"/>
  <c r="F50" i="10"/>
  <c r="F51" i="10"/>
  <c r="C49" i="12" s="1"/>
  <c r="F53" i="10"/>
  <c r="F54" i="10"/>
  <c r="F55" i="10"/>
  <c r="F56" i="10"/>
  <c r="F58" i="10"/>
  <c r="F57" i="10" s="1"/>
  <c r="F60" i="10"/>
  <c r="F61" i="10"/>
  <c r="F64" i="10"/>
  <c r="F65" i="10"/>
  <c r="F66" i="10"/>
  <c r="F67" i="10"/>
  <c r="F68" i="10"/>
  <c r="F70" i="10"/>
  <c r="F71" i="10"/>
  <c r="F72" i="10"/>
  <c r="F73" i="10"/>
  <c r="F74" i="10"/>
  <c r="F75" i="10"/>
  <c r="F76" i="10"/>
  <c r="F77" i="10"/>
  <c r="F78" i="10"/>
  <c r="F80" i="10"/>
  <c r="F81" i="10"/>
  <c r="F82" i="10"/>
  <c r="F83" i="10"/>
  <c r="F84" i="10"/>
  <c r="F86" i="10"/>
  <c r="C84" i="12" s="1"/>
  <c r="F11" i="10"/>
  <c r="C9" i="12" s="1"/>
  <c r="C78" i="12"/>
  <c r="G25" i="4"/>
  <c r="G31" i="4"/>
  <c r="E83" i="12"/>
  <c r="E60" i="12"/>
  <c r="E77" i="12"/>
  <c r="H10" i="4" l="1"/>
  <c r="H88" i="4" s="1"/>
  <c r="F24" i="10"/>
  <c r="C22" i="12" s="1"/>
  <c r="F85" i="10"/>
  <c r="G63" i="4"/>
  <c r="G10" i="4"/>
  <c r="C28" i="5"/>
  <c r="C23" i="12"/>
  <c r="F18" i="10"/>
  <c r="F43" i="10"/>
  <c r="C41" i="12" s="1"/>
  <c r="C16" i="12"/>
  <c r="H34" i="5"/>
  <c r="D21" i="6"/>
  <c r="C52" i="5"/>
  <c r="C44" i="7"/>
  <c r="F59" i="10"/>
  <c r="F30" i="10"/>
  <c r="C83" i="12"/>
  <c r="C18" i="12"/>
  <c r="F63" i="10"/>
  <c r="E7" i="12"/>
  <c r="F35" i="10"/>
  <c r="C33" i="12" s="1"/>
  <c r="F69" i="10"/>
  <c r="F79" i="10"/>
  <c r="C77" i="12" s="1"/>
  <c r="F52" i="10"/>
  <c r="E8" i="12"/>
  <c r="G88" i="4" l="1"/>
  <c r="F9" i="10"/>
  <c r="F62" i="10"/>
  <c r="D18" i="6"/>
  <c r="C8" i="12"/>
  <c r="C7" i="12"/>
  <c r="F87" i="10" l="1"/>
  <c r="C6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  <author>Plivova Jana</author>
  </authors>
  <commentList>
    <comment ref="A6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daný rok za hlavní činnost včetně výsledku hospodaření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daný rok  za hlavní činnost včetně výsledku hospodaření
</t>
        </r>
      </text>
    </comment>
    <comment ref="H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
Plán nákladů a výnosů na aktuální rok v hlavní činnosti, kde jsou zohledněny všechny schválené projekty a akce daného roku. Rozpočet musí být vyrovnaný s výsledkem hospodaření 0 Kč</t>
        </r>
      </text>
    </comment>
    <comment ref="H10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26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7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9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45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 shapeId="0" xr:uid="{901CED31-1AE8-4C34-81A0-4BF1941A1B11}">
      <text>
        <r>
          <rPr>
            <sz val="9"/>
            <color indexed="81"/>
            <rFont val="Tahoma"/>
            <family val="2"/>
            <charset val="238"/>
          </rPr>
          <t>Zde se uvede částka shodná s P2 řádek 4, 5, 6 + pořízení dl. majetku z FKSP
Hodnota součtu řádků P2 ř. 34+ ř. 48 + ř. 50-54 + ř. 62-63 + čerpání fondu FKSP při nákupu dlouhodobého majetku.</t>
        </r>
      </text>
    </comment>
    <comment ref="H8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  <author>Pavla</author>
    <author>Plivova Jana</author>
  </authors>
  <commentList>
    <comment ref="C10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 shapeId="0" xr:uid="{EDF1BB0F-7C76-4020-B534-CFC8E0E9B0C6}">
      <text>
        <r>
          <rPr>
            <sz val="9"/>
            <color indexed="81"/>
            <rFont val="Tahoma"/>
            <family val="2"/>
            <charset val="238"/>
          </rPr>
          <t>Hodnota uspořené daně z daňového přiznání za předchozí rok, která musí být v aktuálním roce čerpána.  
Uvedená hodnota nesmí přesáhnout počáteční stav.</t>
        </r>
      </text>
    </comment>
    <comment ref="C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 xml:space="preserve">
Hodnota P1 ř. 62-68 + ř. 69 pouze plnění FKSP na nákup dl. majetku + ř. 70 + ř. 72-76</t>
        </r>
      </text>
    </comment>
    <comment ref="C17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 xml:space="preserve">Uvádí se celkové provozní náklady hrazené z příspěvku od zřizovatele (912 +  913), vyjma příspěvku na odpisy, rozdělené do nákladů P1 ř. 2 - 53, pokud budou spotřebovány v daném roce
Hodnota se rovná se max. součtu P3 ř. 2 + ř. 12 
</t>
        </r>
      </text>
    </comment>
    <comment ref="H19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 shapeId="0" xr:uid="{00000000-0006-0000-0100-000014000000}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Uveďte zde i náklady z pořízení dl.majetku z fondu FKSP.
</t>
        </r>
      </text>
    </comment>
    <comment ref="C23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 shapeId="0" xr:uid="{00000000-0006-0000-0100-000016000000}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 shapeId="0" xr:uid="{00000000-0006-0000-0100-000017000000}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 shapeId="0" xr:uid="{00000000-0006-0000-0100-000018000000}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 shapeId="0" xr:uid="{00000000-0006-0000-0100-000019000000}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 shapeId="0" xr:uid="{00000000-0006-0000-0100-00001B000000}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 shapeId="0" xr:uid="{00000000-0006-0000-0100-00001C000000}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 shapeId="0" xr:uid="{00000000-0006-0000-0100-00001D000000}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1% tvorby FKSP a případně i výpočtem zákonného pojištění zaměstnavatele
</t>
        </r>
      </text>
    </comment>
    <comment ref="H29" authorId="0" shapeId="0" xr:uid="{5FE0883D-6DAA-451A-9646-785DCCB2085F}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 po předložení daňového přiznání a kontrole hodnoty na ř. 250</t>
        </r>
      </text>
    </comment>
    <comment ref="H31" authorId="0" shapeId="0" xr:uid="{00000000-0006-0000-0100-00001F000000}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 shapeId="0" xr:uid="{00000000-0006-0000-0100-000020000000}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 shapeId="0" xr:uid="{00000000-0006-0000-0100-000021000000}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 shapeId="0" xr:uid="{C0318CB4-BA03-485E-A1B5-5D6F9FC1D54F}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 shapeId="0" xr:uid="{00000000-0006-0000-0100-000022000000}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 shapeId="0" xr:uid="{283D48A0-C133-4591-8ED3-E298640DD6FC}">
      <text>
        <r>
          <rPr>
            <sz val="9"/>
            <color indexed="81"/>
            <rFont val="Tahoma"/>
            <family val="2"/>
            <charset val="238"/>
          </rPr>
          <t xml:space="preserve">Zřizovatel povoluje do výše stanovené hodnoty použití finančních prostředků fondu na dokrytí časového nesouladu finančních prostředků při vyúčtování projektů a tím i schvaluje částečné nekrytí fondu finančními prostředky.
</t>
        </r>
        <r>
          <rPr>
            <b/>
            <sz val="9"/>
            <color indexed="81"/>
            <rFont val="Tahoma"/>
            <family val="2"/>
            <charset val="238"/>
          </rPr>
          <t>Zde se uvede i finanční nekrytí fondu z ostatních důvodů.</t>
        </r>
        <r>
          <rPr>
            <sz val="9"/>
            <color indexed="81"/>
            <rFont val="Tahoma"/>
            <family val="2"/>
            <charset val="238"/>
          </rPr>
          <t xml:space="preserve">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 shapeId="0" xr:uid="{00000000-0006-0000-0100-000024000000}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 shapeId="0" xr:uid="{00000000-0006-0000-0100-000025000000}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 shapeId="0" xr:uid="{00000000-0006-0000-0100-000026000000}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 shapeId="0" xr:uid="{00000000-0006-0000-0100-000027000000}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 shapeId="0" xr:uid="{00000000-0006-0000-0100-000028000000}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 shapeId="0" xr:uid="{00000000-0006-0000-0100-000029000000}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 shapeId="0" xr:uid="{00000000-0006-0000-0100-00002A000000}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 shapeId="0" xr:uid="{00000000-0006-0000-0100-00002B000000}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 shapeId="0" xr:uid="{00000000-0006-0000-0100-00002C000000}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 shapeId="0" xr:uid="{00000000-0006-0000-0100-00002D000000}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 shapeId="0" xr:uid="{00000000-0006-0000-0100-00002E000000}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 shapeId="0" xr:uid="{00000000-0006-0000-0100-00002F000000}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 shapeId="0" xr:uid="{00000000-0006-0000-0100-000030000000}">
      <text>
        <r>
          <rPr>
            <sz val="9"/>
            <color indexed="81"/>
            <rFont val="Tahoma"/>
            <family val="2"/>
            <charset val="238"/>
          </rPr>
          <t xml:space="preserve">
Hodnota =  P3 ř. 22
Hodnota nařízeného odvodu z určovacího dopisu, který je odvozen od schváleného odpisového plánu za nemovitý majetek.</t>
        </r>
      </text>
    </comment>
    <comment ref="H49" authorId="2" shapeId="0" xr:uid="{00000000-0006-0000-0100-000032000000}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  <comment ref="C50" authorId="0" shapeId="0" xr:uid="{00000000-0006-0000-0100-000031000000}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3" authorId="0" shapeId="0" xr:uid="{63BAC4BC-2259-4D14-A67C-F24047B4A6E6}">
      <text>
        <r>
          <rPr>
            <sz val="9"/>
            <color indexed="81"/>
            <rFont val="Tahoma"/>
            <family val="2"/>
            <charset val="238"/>
          </rPr>
          <t xml:space="preserve">Hodnota uvádí finančně krytý fond, který lze čerpat k budoucím výdajům.
</t>
        </r>
      </text>
    </comment>
    <comment ref="C54" authorId="0" shapeId="0" xr:uid="{377BDA30-47E1-4450-9D38-34750EDD9782}">
      <text>
        <r>
          <rPr>
            <sz val="9"/>
            <color indexed="81"/>
            <rFont val="Tahoma"/>
            <family val="2"/>
            <charset val="238"/>
          </rPr>
          <t xml:space="preserve">Hodnota uvádí finančně krytý fond, který lze čerpat k budoucím investicím či výdajům.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</authors>
  <commentList>
    <comment ref="D10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 shapeId="0" xr:uid="{00000000-0006-0000-0200-00000B000000}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 shapeId="0" xr:uid="{00000000-0006-0000-0200-00000C000000}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 shapeId="0" xr:uid="{00000000-0006-0000-0200-00000D000000}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 shapeId="0" xr:uid="{00000000-0006-0000-0200-00000E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 shapeId="0" xr:uid="{00000000-0006-0000-0200-00000F000000}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 shapeId="0" xr:uid="{00000000-0006-0000-0200-000010000000}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 shapeId="0" xr:uid="{00000000-0006-0000-0200-000011000000}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 shapeId="0" xr:uid="{00000000-0006-0000-0200-000012000000}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  <author>Pavla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C15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 shapeId="0" xr:uid="{59BA913D-F6F2-469F-8E6D-A822A53A1D89}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1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1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1" authorId="0" shapeId="0" xr:uid="{00000000-0006-0000-0300-00000B000000}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</authors>
  <commentList>
    <comment ref="G11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 shapeId="0" xr:uid="{35A34D6D-5C16-4392-AE66-FF90B59099B1}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Plivova Jana</author>
    <author>Machová Pavla</author>
  </authors>
  <commentList>
    <comment ref="G8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  <comment ref="G9" authorId="1" shapeId="0" xr:uid="{B0B4271D-8796-4C31-96AC-1DC09E907E6C}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9" authorId="1" shapeId="0" xr:uid="{8E2C1BEA-98F0-4B03-9A2C-31A63ED23F83}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G25" authorId="1" shapeId="0" xr:uid="{06DC0D12-0592-43AC-A3BA-BBA75FF44C13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5" authorId="1" shapeId="0" xr:uid="{0537599D-B770-4A9B-9E67-6CC29015555A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G26" authorId="1" shapeId="0" xr:uid="{8B8EB306-3E9E-4716-AAF8-DE000FC2B5DF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6" authorId="1" shapeId="0" xr:uid="{9BE833D0-0FF7-43E7-B24C-B750FDB54362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G28" authorId="1" shapeId="0" xr:uid="{93508059-CE22-490E-BACB-142A7862CE43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28" authorId="1" shapeId="0" xr:uid="{1212C7B2-7C3F-4F42-81DF-06FFFEAC41D3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G44" authorId="1" shapeId="0" xr:uid="{C8642B3A-33E0-47F7-B1DC-0DBF8ADC4D6E}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4" authorId="1" shapeId="0" xr:uid="{B0D579BC-357C-4C9B-8434-FC494CA24D5A}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G47" authorId="1" shapeId="0" xr:uid="{514E8A62-8695-420D-BEB1-DE86565107C3}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47" authorId="1" shapeId="0" xr:uid="{9A133CDB-D871-49F8-BE25-A60CDF627B79}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G54" authorId="1" shapeId="0" xr:uid="{2ECCBD0D-0659-4048-A535-B86EFB5FC22E}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4" authorId="1" shapeId="0" xr:uid="{6DD5F271-D9ED-4528-AD1D-02BD20840328}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G58" authorId="1" shapeId="0" xr:uid="{FC476A58-8885-4D1C-8563-BB6360961E6B}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58" authorId="1" shapeId="0" xr:uid="{900B5006-92C7-41DF-B794-D3373845C6ED}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G62" authorId="0" shapeId="0" xr:uid="{E5B2BF19-A18A-4547-81A9-3EEA763F7B55}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62" authorId="0" shapeId="0" xr:uid="{B7F5E6C7-5AFF-4F6F-BD2A-51EEAA0F9CE0}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G74" authorId="1" shapeId="0" xr:uid="{0E6DC9A4-1D6E-4FAF-BCA3-37916825EA41}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4" authorId="1" shapeId="0" xr:uid="{893388D2-A171-4B43-8037-724E7A698A33}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G75" authorId="1" shapeId="0" xr:uid="{6253D0DE-C83B-4080-921F-56EEF1C4D180}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5" authorId="1" shapeId="0" xr:uid="{A5FD33DB-AE50-48C1-B5BC-6DE5CD694E52}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G77" authorId="1" shapeId="0" xr:uid="{C78B4D89-7821-4A6D-AA71-007A1A110D4B}">
      <text>
        <r>
          <rPr>
            <sz val="9"/>
            <color indexed="81"/>
            <rFont val="Tahoma"/>
            <family val="2"/>
            <charset val="238"/>
          </rPr>
          <t>Zde se uvede částka shodná s P2 řádek 4, 5, 6 + pořízení dl. majetku z FKSP
Hodnota součtu řádků P2 ř. 34+ ř. 48 + ř. 50-54 + ř. 62-63 + čerpání fondu FKSP při nákupu dlouhodobého majetku.</t>
        </r>
      </text>
    </comment>
    <comment ref="H77" authorId="1" shapeId="0" xr:uid="{4C268B49-357A-445B-8EBC-F06AC981369E}">
      <text>
        <r>
          <rPr>
            <sz val="9"/>
            <color indexed="81"/>
            <rFont val="Tahoma"/>
            <family val="2"/>
            <charset val="238"/>
          </rPr>
          <t>Zde se uvede částka shodná s P2 řádek 4, 5, 6 + pořízení dl. majetku z FKSP
Hodnota součtu řádků P2 ř. 34+ ř. 48 + ř. 50-54 + ř. 62-63 + čerpání fondu FKSP při nákupu dlouhodobého majetku.</t>
        </r>
      </text>
    </comment>
    <comment ref="G81" authorId="1" shapeId="0" xr:uid="{F2BA460E-F0B2-4F7B-AD1D-DC285187A5B7}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1" authorId="1" shapeId="0" xr:uid="{F8C43612-9F2C-4B4C-8930-62A5EDA422F4}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G86" authorId="1" shapeId="0" xr:uid="{65D7E5A5-7F40-4566-B172-F493AA51C97B}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6" authorId="1" shapeId="0" xr:uid="{77723325-4028-4B18-9798-A5655347F51C}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G87" authorId="1" shapeId="0" xr:uid="{8E961DB1-C963-4B5B-8BF9-C4770062CA93}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  <comment ref="H87" authorId="1" shapeId="0" xr:uid="{A6C69D51-6C31-4687-97D5-79ADF3E4138E}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sharedStrings.xml><?xml version="1.0" encoding="utf-8"?>
<sst xmlns="http://schemas.openxmlformats.org/spreadsheetml/2006/main" count="687" uniqueCount="349">
  <si>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</si>
  <si>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</si>
  <si>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</si>
  <si>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</si>
  <si>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</si>
  <si>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</si>
  <si>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</si>
  <si>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</si>
  <si>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</si>
  <si>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</si>
  <si>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</si>
  <si>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</si>
  <si>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</si>
  <si>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</si>
  <si>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</si>
  <si>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</si>
  <si>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</si>
  <si>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</si>
  <si>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</si>
  <si>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</si>
  <si>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</si>
  <si>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</si>
  <si>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</si>
  <si>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</si>
  <si>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</si>
  <si>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</si>
  <si>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</si>
  <si>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</si>
  <si>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</si>
  <si>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</si>
  <si>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</si>
  <si>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</si>
  <si>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</si>
  <si>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</si>
  <si>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</si>
  <si>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</si>
  <si>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</si>
  <si>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</si>
  <si>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</si>
  <si>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</si>
  <si>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</si>
  <si>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</si>
  <si>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</si>
  <si>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</si>
  <si>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</si>
  <si>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</si>
  <si>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</si>
  <si>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</si>
  <si>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</si>
  <si>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</si>
  <si>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</si>
  <si>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</si>
  <si>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</si>
  <si>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</si>
  <si>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</si>
  <si>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</si>
  <si>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</si>
  <si>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</si>
  <si>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</si>
  <si>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</si>
  <si>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</si>
  <si>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</si>
  <si>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</si>
  <si>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</si>
  <si>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</si>
  <si>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</si>
  <si>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</si>
  <si>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</si>
  <si>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</si>
  <si>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</si>
  <si>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</si>
  <si>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</si>
  <si>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</si>
  <si>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</si>
  <si>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</si>
  <si>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</si>
  <si>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</si>
  <si>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</si>
  <si>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</si>
  <si>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</si>
  <si>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</si>
  <si>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</si>
  <si>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</si>
  <si>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</si>
  <si>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</si>
  <si>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</si>
  <si>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</si>
  <si>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</si>
  <si>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</si>
  <si>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</si>
  <si>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</si>
  <si>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</si>
  <si>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</si>
  <si>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</si>
  <si>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</si>
  <si>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</si>
  <si>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</si>
  <si>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</si>
  <si>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</si>
  <si>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</si>
  <si>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</si>
  <si>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</si>
  <si>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</si>
  <si>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</si>
  <si>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</si>
  <si>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</si>
  <si>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</si>
  <si>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</si>
  <si>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</si>
  <si>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</si>
  <si>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</si>
  <si>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</si>
  <si>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</si>
  <si>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</si>
  <si>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</si>
  <si>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</si>
  <si>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</si>
  <si>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</si>
  <si>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</si>
  <si>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</si>
  <si>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</si>
  <si>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</si>
  <si>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</si>
  <si>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</si>
  <si>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</si>
  <si>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</si>
  <si>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</si>
  <si>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</si>
  <si>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</si>
  <si>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</si>
  <si>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</si>
  <si>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</si>
  <si>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</si>
  <si>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</si>
  <si>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</si>
  <si>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</si>
  <si>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</si>
  <si>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</si>
  <si>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</si>
  <si>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</si>
  <si>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</si>
  <si>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</si>
  <si>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</si>
  <si>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</si>
  <si>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</si>
  <si>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</si>
  <si>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</si>
  <si>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</si>
  <si>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</si>
  <si>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</si>
  <si>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</si>
  <si>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</si>
  <si>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</si>
  <si>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</si>
  <si>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</si>
  <si>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</si>
  <si>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</si>
  <si>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</si>
  <si>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</si>
  <si>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</si>
  <si>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</si>
  <si>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</si>
  <si>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</si>
  <si>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</si>
  <si>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</si>
  <si>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</si>
  <si>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</si>
  <si>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</si>
  <si>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</si>
  <si>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</si>
  <si>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</si>
  <si>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</si>
  <si>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</si>
  <si>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</si>
  <si>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</si>
  <si>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</si>
  <si>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</si>
  <si>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</si>
  <si>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</si>
  <si>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</si>
  <si>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</si>
  <si>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</si>
  <si>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</si>
  <si>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</si>
  <si>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</si>
  <si>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</si>
  <si>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</si>
  <si>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</si>
  <si>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</si>
  <si>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</si>
  <si>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</si>
  <si>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</si>
  <si>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</si>
  <si>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</si>
  <si>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</si>
  <si>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</si>
  <si>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</si>
  <si>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</si>
  <si>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</si>
  <si>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</si>
  <si>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</si>
  <si>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</si>
  <si>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</si>
  <si>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</si>
  <si>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</si>
  <si>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</si>
  <si>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</si>
  <si>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</si>
  <si>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</si>
  <si>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</si>
  <si>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</si>
  <si>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</si>
  <si>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</si>
  <si>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</si>
  <si>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</si>
  <si>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</si>
  <si>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</si>
  <si>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</si>
  <si>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</si>
  <si>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</si>
  <si>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</si>
  <si>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</si>
  <si>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</si>
  <si>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</si>
  <si>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</si>
  <si>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z toho investiční dotace z minulých let</t>
  </si>
  <si>
    <t xml:space="preserve">Výsledek hospodaření po zdanění </t>
  </si>
  <si>
    <t>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</si>
  <si>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</si>
  <si>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</si>
  <si>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</si>
  <si>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</si>
  <si>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</si>
  <si>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</si>
  <si>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</si>
  <si>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</si>
  <si>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</si>
  <si>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</si>
  <si>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</si>
  <si>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1.</t>
  </si>
  <si>
    <t>odvod do rozpočtu zřizovatele - opravy a investice</t>
  </si>
  <si>
    <t>nespotřebované dotace z rozpočtu EU a mez.smluv</t>
  </si>
  <si>
    <t>peněžní dary neúčelové</t>
  </si>
  <si>
    <t>další rozvoj činnosti organizace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</si>
  <si>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</si>
  <si>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</si>
  <si>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</si>
  <si>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</si>
  <si>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</si>
  <si>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</si>
  <si>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neinvestiční příspěvek na xxxx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</si>
  <si>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</si>
  <si>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</si>
  <si>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</si>
  <si>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</si>
  <si>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</si>
  <si>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</si>
  <si>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</si>
  <si>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</si>
  <si>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</si>
  <si>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</si>
  <si>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</si>
  <si>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</si>
  <si>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</si>
  <si>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</si>
  <si>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</si>
  <si>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</si>
  <si>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</si>
  <si>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</si>
  <si>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</si>
  <si>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</si>
  <si>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</si>
  <si>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</si>
  <si>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</si>
  <si>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</si>
  <si>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</si>
  <si>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</si>
  <si>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Odvody 33,8 % - sociální a zdravotní pojištění</t>
  </si>
  <si>
    <t>hodnota nesplacené návratné finanční výpomoci od zřizovatele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</si>
  <si>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</si>
  <si>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</si>
  <si>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</si>
  <si>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</si>
  <si>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</si>
  <si>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</si>
  <si>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</si>
  <si>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</si>
  <si>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</si>
  <si>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</si>
  <si>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</si>
  <si>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</si>
  <si>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</si>
  <si>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 xml:space="preserve">Ředitel/ka organizace:   </t>
  </si>
  <si>
    <t>Ředitel organizace:</t>
  </si>
  <si>
    <t>Vedoucí odboru KÚ LK:</t>
  </si>
  <si>
    <t xml:space="preserve">Ředitel organizace: </t>
  </si>
  <si>
    <t>Skutečnost roku 2022</t>
  </si>
  <si>
    <t>2025/2024</t>
  </si>
  <si>
    <t>vedoucí odboru KÚ LK: Ing. Jiřina Princová</t>
  </si>
  <si>
    <t>Vedoucí odboru KÚ LK: Ing. Jiřina Princová                    dne:                                     podpis: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</si>
  <si>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</si>
  <si>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</si>
  <si>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</si>
  <si>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</si>
  <si>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</si>
  <si>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</si>
  <si>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</si>
  <si>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BILANCE FINANČNÍCH VZTAHŮ PŘÍSPĚVKOVÉ ORGANIZACE NA ROK 2024</t>
  </si>
  <si>
    <t>Přehled nákladů a výnosů příspěvkové organizace v hlavní činnosti na rok 2024</t>
  </si>
  <si>
    <t>Skutečnost roku 2023</t>
  </si>
  <si>
    <t>Rozpočet roku 2024</t>
  </si>
  <si>
    <t>PLÁN INVESTIC ORGANIZACE na rok 2024</t>
  </si>
  <si>
    <t>PLÁN ČERPÁNÍ REZERVNÍHO FONDU ORGANIZACE na rok 2024</t>
  </si>
  <si>
    <t>Částka k čerpání 2024</t>
  </si>
  <si>
    <t>ROZPOČET PŘÍMÝCH NÁKLADŮ NA ROK 2024</t>
  </si>
  <si>
    <t>návrh střednědobého výhledu pro období 2025 - 2026</t>
  </si>
  <si>
    <t>Vysvětlení 4% nárůstu oproti roku 2024</t>
  </si>
  <si>
    <t>2026/2025</t>
  </si>
  <si>
    <t>neinvest.dotace z veřej.rozp., st.rozpočtu, st.fondů, EU</t>
  </si>
  <si>
    <t>investiční příspěvky ze stát. fondů a jiných veřej.rozpočtů</t>
  </si>
  <si>
    <t xml:space="preserve">odvod do rozpočtu zřizovatele </t>
  </si>
  <si>
    <t>ostatní použití fondu - na odměny zaměstnancům</t>
  </si>
  <si>
    <t>zlepšený výsledek hospodaření</t>
  </si>
  <si>
    <t xml:space="preserve">ostatní tvorba </t>
  </si>
  <si>
    <t>TVORBA FONDU CELKEM</t>
  </si>
  <si>
    <t>ČERPÁNÍ FONDU CELKEM</t>
  </si>
  <si>
    <t>FKSP 1%</t>
  </si>
  <si>
    <t>limit prostředků na platy</t>
  </si>
  <si>
    <t>I. Opravy a údržba majetku - neinvestiční povahy</t>
  </si>
  <si>
    <t>úhrada odvodů a penále z porušení rozpočtové kázně</t>
  </si>
  <si>
    <t>Odvody a penále za porušení rozpočtové kázně</t>
  </si>
  <si>
    <t>Výše finančně nekrytého fondu</t>
  </si>
  <si>
    <t xml:space="preserve">KONEČNÝ STAV FONDU K 31.12. </t>
  </si>
  <si>
    <t>(disponibilní zůstatek)</t>
  </si>
  <si>
    <r>
      <t xml:space="preserve">dočasné použití finančních prostředků fondu bez čerpání fondu (projekty) + </t>
    </r>
    <r>
      <rPr>
        <b/>
        <sz val="8"/>
        <rFont val="Arial CE"/>
        <charset val="238"/>
      </rPr>
      <t>VÝŠE FINANČNĚ NEKRYTÉHO FONDU</t>
    </r>
  </si>
  <si>
    <t>Provozní příspěvek na plyn</t>
  </si>
  <si>
    <t xml:space="preserve">Provozní příspěvek na dálkové, popř. jiný zdroj vytápění </t>
  </si>
  <si>
    <t>použití fondu na překročení stanoveného objemu prostředků na platy</t>
  </si>
  <si>
    <t>Základní škola a Mateřská škola při dětské léčebně, Cvikov, Ústavní 531, příspěvková organizace</t>
  </si>
  <si>
    <t xml:space="preserve">Sestavil: Ing. Krymová Tereza                                          </t>
  </si>
  <si>
    <t xml:space="preserve">Ředitel/ka organizace: PeadDr. Dvořáková Blanka                 </t>
  </si>
  <si>
    <t>dne: 21.3.2024</t>
  </si>
  <si>
    <t>SOUSTAVA UKAZATELŮ K ROZPOČTU ORGANIZACE NA ROK 2024</t>
  </si>
  <si>
    <t>Ing. Krymová Tereza</t>
  </si>
  <si>
    <t xml:space="preserve"> PeadDr. Dvořáková Blanka</t>
  </si>
  <si>
    <t xml:space="preserve">Ředitel/ka organizace: PeadDr. Dvořáková Blanka         dne:   21.3.2024                   podpis:    </t>
  </si>
  <si>
    <t>Sestavil:  Ing. Krymová Tereza                                      dne:    21.3.2024                   podpis:</t>
  </si>
  <si>
    <t>ředitel organizace:  PeadDr. Dvořáková Blanka</t>
  </si>
  <si>
    <t>rozpočet sestavil: Ing. Krymová Tereza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</si>
</sst>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9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6" fillId="0" borderId="32" xfId="0" applyNumberFormat="1" applyFont="1" applyBorder="1"/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3" fontId="3" fillId="0" borderId="51" xfId="0" applyNumberFormat="1" applyFont="1" applyBorder="1"/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52" xfId="0" applyFont="1" applyBorder="1"/>
    <xf numFmtId="0" fontId="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3" fontId="3" fillId="0" borderId="23" xfId="0" applyNumberFormat="1" applyFont="1" applyBorder="1" applyAlignment="1">
      <alignment horizontal="right"/>
    </xf>
    <xf numFmtId="0" fontId="6" fillId="0" borderId="2" xfId="0" applyFont="1" applyBorder="1"/>
    <xf numFmtId="3" fontId="5" fillId="0" borderId="23" xfId="0" applyNumberFormat="1" applyFont="1" applyBorder="1"/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1" fontId="3" fillId="3" borderId="6" xfId="0" applyNumberFormat="1" applyFont="1" applyFill="1" applyBorder="1"/>
    <xf numFmtId="0" fontId="2" fillId="3" borderId="20" xfId="0" applyFont="1" applyFill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3" fontId="3" fillId="0" borderId="57" xfId="0" applyNumberFormat="1" applyFont="1" applyBorder="1" applyAlignment="1">
      <alignment wrapText="1"/>
    </xf>
    <xf numFmtId="3" fontId="6" fillId="0" borderId="5" xfId="0" applyNumberFormat="1" applyFont="1" applyBorder="1"/>
    <xf numFmtId="3" fontId="3" fillId="0" borderId="2" xfId="0" applyNumberFormat="1" applyFont="1" applyBorder="1" applyAlignment="1">
      <alignment wrapText="1"/>
    </xf>
    <xf numFmtId="3" fontId="3" fillId="0" borderId="2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2" fillId="3" borderId="0" xfId="0" applyFont="1" applyFill="1"/>
    <xf numFmtId="3" fontId="2" fillId="0" borderId="28" xfId="0" applyNumberFormat="1" applyFont="1" applyBorder="1"/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0" borderId="0" xfId="0" applyFont="1" applyAlignment="1"/>
  </cellXfs>
  <cellStyles count="2">
    <cellStyle name="Normální" xfId="0" builtinId="0"/>
    <cellStyle name="Normální 2" xfId="1" xr:uid="{662A3DF0-6374-4664-B2A3-A2A6F5356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  <pageSetUpPr fitToPage="1"/>
  </sheetPr>
  <dimension ref="A1:M96"/>
  <sheetViews>
    <sheetView showGridLines="0" zoomScaleNormal="100" workbookViewId="0">
      <selection activeCell="I20" sqref="I20"/>
    </sheetView>
  </sheetViews>
  <sheetFormatPr defaultColWidth="9.28515625" defaultRowHeight="12.75" x14ac:dyDescent="0.2"/>
  <cols>
    <col min="1" max="1" width="3.5703125" style="74" customWidth="1"/>
    <col min="2" max="2" width="6.28515625" style="121" customWidth="1"/>
    <col min="3" max="3" width="2.28515625" style="121" customWidth="1"/>
    <col min="4" max="4" width="7.42578125" style="121" customWidth="1"/>
    <col min="5" max="5" width="48.5703125" style="121" customWidth="1"/>
    <col min="6" max="7" width="14.42578125" style="126" customWidth="1"/>
    <col min="8" max="8" width="13.5703125" style="126" customWidth="1"/>
    <col min="9" max="16384" width="9.28515625" style="121"/>
  </cols>
  <sheetData>
    <row r="1" spans="1:13" ht="12.75" customHeight="1" x14ac:dyDescent="0.2">
      <c r="A1" s="24"/>
      <c r="B1" s="299" t="s">
        <v>0</v>
      </c>
      <c r="C1" s="299"/>
      <c r="D1" s="299"/>
      <c r="E1" s="299"/>
      <c r="F1" s="24"/>
      <c r="G1" s="46" t="s">
        <v>1</v>
      </c>
      <c r="I1" s="24"/>
      <c r="J1" s="24"/>
      <c r="K1" s="24"/>
      <c r="L1" s="24"/>
      <c r="M1" s="24"/>
    </row>
    <row r="2" spans="1:13" ht="12.75" customHeight="1" x14ac:dyDescent="0.2">
      <c r="A2" s="24"/>
      <c r="B2" s="299" t="s">
        <v>121</v>
      </c>
      <c r="C2" s="299"/>
      <c r="D2" s="299"/>
      <c r="E2" s="299"/>
      <c r="F2" s="24"/>
      <c r="G2" s="46" t="s">
        <v>124</v>
      </c>
      <c r="H2" s="75">
        <v>1459</v>
      </c>
      <c r="I2" s="24"/>
      <c r="J2" s="24"/>
      <c r="K2" s="24"/>
      <c r="L2" s="24"/>
      <c r="M2" s="24"/>
    </row>
    <row r="3" spans="1:13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 x14ac:dyDescent="0.2">
      <c r="A4" s="300" t="s">
        <v>308</v>
      </c>
      <c r="B4" s="300"/>
      <c r="C4" s="300"/>
      <c r="D4" s="300"/>
      <c r="E4" s="300"/>
      <c r="F4" s="300"/>
      <c r="G4" s="300"/>
      <c r="H4" s="300"/>
      <c r="I4" s="24"/>
      <c r="J4" s="24"/>
      <c r="K4" s="24"/>
      <c r="L4" s="24"/>
      <c r="M4" s="24"/>
    </row>
    <row r="5" spans="1:13" ht="9.75" customHeight="1" x14ac:dyDescent="0.2">
      <c r="A5" s="155"/>
      <c r="B5" s="155"/>
      <c r="C5" s="155"/>
      <c r="D5" s="155"/>
      <c r="E5" s="155"/>
      <c r="F5" s="155"/>
      <c r="G5" s="155"/>
      <c r="H5" s="155"/>
      <c r="I5" s="24"/>
      <c r="J5" s="24"/>
      <c r="K5" s="24"/>
      <c r="L5" s="24"/>
      <c r="M5" s="24"/>
    </row>
    <row r="6" spans="1:13" ht="40.5" customHeight="1" x14ac:dyDescent="0.2">
      <c r="A6" s="301" t="s">
        <v>338</v>
      </c>
      <c r="B6" s="301"/>
      <c r="C6" s="301"/>
      <c r="D6" s="301"/>
      <c r="E6" s="301"/>
      <c r="F6" s="301"/>
      <c r="G6" s="301"/>
      <c r="H6" s="301"/>
      <c r="I6" s="24"/>
      <c r="J6" s="24"/>
      <c r="K6" s="24"/>
      <c r="L6" s="24"/>
      <c r="M6" s="24"/>
    </row>
    <row r="7" spans="1:13" ht="12.75" customHeight="1" thickBot="1" x14ac:dyDescent="0.25">
      <c r="A7" s="302" t="s">
        <v>119</v>
      </c>
      <c r="B7" s="302"/>
      <c r="C7" s="302"/>
      <c r="D7" s="302"/>
      <c r="E7" s="302"/>
      <c r="F7" s="302"/>
      <c r="G7" s="302"/>
      <c r="H7" s="302"/>
      <c r="I7" s="24"/>
      <c r="J7" s="24"/>
      <c r="K7" s="24"/>
      <c r="L7" s="24"/>
      <c r="M7" s="24"/>
    </row>
    <row r="8" spans="1:13" ht="27" customHeight="1" thickBot="1" x14ac:dyDescent="0.25">
      <c r="A8" s="48" t="s">
        <v>2</v>
      </c>
      <c r="B8" s="122"/>
      <c r="C8" s="288" t="s">
        <v>110</v>
      </c>
      <c r="D8" s="289"/>
      <c r="E8" s="49" t="s">
        <v>3</v>
      </c>
      <c r="F8" s="154" t="s">
        <v>296</v>
      </c>
      <c r="G8" s="154" t="s">
        <v>309</v>
      </c>
      <c r="H8" s="154" t="s">
        <v>310</v>
      </c>
      <c r="I8" s="24"/>
      <c r="J8" s="24"/>
      <c r="K8" s="24"/>
      <c r="L8" s="24"/>
      <c r="M8" s="24"/>
    </row>
    <row r="9" spans="1:13" ht="12" customHeight="1" thickBot="1" x14ac:dyDescent="0.25">
      <c r="A9" s="149"/>
      <c r="B9" s="123"/>
      <c r="C9" s="52"/>
      <c r="D9" s="53" t="s">
        <v>232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 x14ac:dyDescent="0.2">
      <c r="A10" s="57" t="s">
        <v>239</v>
      </c>
      <c r="B10" s="290" t="s">
        <v>4</v>
      </c>
      <c r="C10" s="291"/>
      <c r="D10" s="291"/>
      <c r="E10" s="292"/>
      <c r="F10" s="55">
        <f>+F11+F19+F25+F31+F36+F44+F53+F58+F60</f>
        <v>6767018</v>
      </c>
      <c r="G10" s="55">
        <f>+G11+G19+G25+G31+G36+G44+G53+G58+G60</f>
        <v>7234349.7599999998</v>
      </c>
      <c r="H10" s="56">
        <f>+H11+H19+H25+H31+H36+H44+H53+H58+H60</f>
        <v>7646192.6129999999</v>
      </c>
      <c r="I10" s="24"/>
      <c r="J10" s="24"/>
      <c r="K10" s="24"/>
      <c r="L10" s="24"/>
      <c r="M10" s="24"/>
    </row>
    <row r="11" spans="1:13" ht="10.5" customHeight="1" x14ac:dyDescent="0.2">
      <c r="A11" s="57" t="s">
        <v>133</v>
      </c>
      <c r="B11" s="16">
        <v>50</v>
      </c>
      <c r="C11" s="58" t="s">
        <v>5</v>
      </c>
      <c r="D11" s="59"/>
      <c r="E11" s="60"/>
      <c r="F11" s="61">
        <f>SUM(F12:F18)</f>
        <v>128430</v>
      </c>
      <c r="G11" s="61">
        <f>SUM(G12:G18)</f>
        <v>176963.20000000001</v>
      </c>
      <c r="H11" s="62">
        <f>SUM(H12:H18)</f>
        <v>309063</v>
      </c>
      <c r="I11" s="24"/>
      <c r="J11" s="24"/>
      <c r="K11" s="24"/>
      <c r="L11" s="24"/>
      <c r="M11" s="24"/>
    </row>
    <row r="12" spans="1:13" ht="10.5" customHeight="1" x14ac:dyDescent="0.2">
      <c r="A12" s="57" t="s">
        <v>134</v>
      </c>
      <c r="B12" s="6"/>
      <c r="C12" s="17"/>
      <c r="D12" s="4">
        <v>501</v>
      </c>
      <c r="E12" s="63" t="s">
        <v>6</v>
      </c>
      <c r="F12" s="143">
        <v>128430</v>
      </c>
      <c r="G12" s="143">
        <v>176963.20000000001</v>
      </c>
      <c r="H12" s="139">
        <v>309063</v>
      </c>
      <c r="I12" s="24"/>
      <c r="J12" s="24"/>
      <c r="K12" s="24"/>
      <c r="L12" s="24"/>
      <c r="M12" s="24"/>
    </row>
    <row r="13" spans="1:13" ht="10.5" customHeight="1" x14ac:dyDescent="0.2">
      <c r="A13" s="57" t="s">
        <v>135</v>
      </c>
      <c r="B13" s="6"/>
      <c r="C13" s="17"/>
      <c r="D13" s="22">
        <v>502</v>
      </c>
      <c r="E13" s="5" t="s">
        <v>116</v>
      </c>
      <c r="F13" s="143"/>
      <c r="G13" s="143"/>
      <c r="H13" s="139">
        <v>0</v>
      </c>
      <c r="I13" s="24"/>
      <c r="J13" s="24"/>
      <c r="K13" s="24"/>
      <c r="L13" s="24"/>
      <c r="M13" s="24"/>
    </row>
    <row r="14" spans="1:13" ht="10.5" customHeight="1" x14ac:dyDescent="0.2">
      <c r="A14" s="57" t="s">
        <v>136</v>
      </c>
      <c r="B14" s="14"/>
      <c r="C14" s="7"/>
      <c r="D14" s="7">
        <v>503</v>
      </c>
      <c r="E14" s="15" t="s">
        <v>127</v>
      </c>
      <c r="F14" s="143"/>
      <c r="G14" s="143"/>
      <c r="H14" s="139">
        <v>0</v>
      </c>
      <c r="I14" s="24"/>
      <c r="J14" s="24"/>
      <c r="K14" s="24"/>
      <c r="L14" s="24"/>
      <c r="M14" s="24"/>
    </row>
    <row r="15" spans="1:13" ht="10.5" customHeight="1" x14ac:dyDescent="0.2">
      <c r="A15" s="57" t="s">
        <v>137</v>
      </c>
      <c r="B15" s="6"/>
      <c r="C15" s="29"/>
      <c r="D15" s="29">
        <v>504</v>
      </c>
      <c r="E15" s="30" t="s">
        <v>7</v>
      </c>
      <c r="F15" s="143"/>
      <c r="G15" s="143"/>
      <c r="H15" s="139">
        <v>0</v>
      </c>
      <c r="I15" s="24"/>
      <c r="J15" s="24"/>
      <c r="K15" s="24"/>
      <c r="L15" s="24"/>
      <c r="M15" s="24"/>
    </row>
    <row r="16" spans="1:13" ht="10.5" customHeight="1" x14ac:dyDescent="0.2">
      <c r="A16" s="57" t="s">
        <v>138</v>
      </c>
      <c r="B16" s="6"/>
      <c r="C16" s="29"/>
      <c r="D16" s="29">
        <v>506</v>
      </c>
      <c r="E16" s="30" t="s">
        <v>130</v>
      </c>
      <c r="F16" s="143"/>
      <c r="G16" s="143"/>
      <c r="H16" s="139">
        <v>0</v>
      </c>
      <c r="I16" s="24"/>
      <c r="J16" s="24"/>
      <c r="K16" s="24"/>
      <c r="L16" s="24"/>
      <c r="M16" s="24"/>
    </row>
    <row r="17" spans="1:13" ht="10.5" customHeight="1" x14ac:dyDescent="0.2">
      <c r="A17" s="57" t="s">
        <v>139</v>
      </c>
      <c r="B17" s="6"/>
      <c r="C17" s="29"/>
      <c r="D17" s="29">
        <v>507</v>
      </c>
      <c r="E17" s="30" t="s">
        <v>131</v>
      </c>
      <c r="F17" s="143"/>
      <c r="G17" s="143"/>
      <c r="H17" s="139">
        <v>0</v>
      </c>
      <c r="I17" s="24"/>
      <c r="J17" s="24"/>
      <c r="K17" s="24"/>
      <c r="L17" s="24"/>
      <c r="M17" s="24"/>
    </row>
    <row r="18" spans="1:13" ht="10.5" customHeight="1" x14ac:dyDescent="0.2">
      <c r="A18" s="57" t="s">
        <v>140</v>
      </c>
      <c r="B18" s="6"/>
      <c r="C18" s="29"/>
      <c r="D18" s="29">
        <v>508</v>
      </c>
      <c r="E18" s="30" t="s">
        <v>132</v>
      </c>
      <c r="F18" s="143"/>
      <c r="G18" s="143"/>
      <c r="H18" s="139">
        <v>0</v>
      </c>
      <c r="I18" s="24"/>
      <c r="J18" s="24"/>
      <c r="K18" s="24"/>
      <c r="L18" s="24"/>
      <c r="M18" s="24"/>
    </row>
    <row r="19" spans="1:13" ht="10.5" customHeight="1" x14ac:dyDescent="0.2">
      <c r="A19" s="57" t="s">
        <v>141</v>
      </c>
      <c r="B19" s="20">
        <v>51</v>
      </c>
      <c r="C19" s="35" t="s">
        <v>8</v>
      </c>
      <c r="D19" s="35"/>
      <c r="E19" s="35"/>
      <c r="F19" s="39">
        <f>SUM(F20:F24)</f>
        <v>252475</v>
      </c>
      <c r="G19" s="39">
        <f>SUM(G20:G24)</f>
        <v>563500.5</v>
      </c>
      <c r="H19" s="40">
        <f>SUM(H20:H24)</f>
        <v>765050</v>
      </c>
      <c r="I19" s="24"/>
      <c r="J19" s="24"/>
      <c r="K19" s="24"/>
      <c r="L19" s="24"/>
      <c r="M19" s="24"/>
    </row>
    <row r="20" spans="1:13" ht="10.5" customHeight="1" x14ac:dyDescent="0.2">
      <c r="A20" s="57" t="s">
        <v>142</v>
      </c>
      <c r="B20" s="6"/>
      <c r="C20" s="7"/>
      <c r="D20" s="8">
        <v>511</v>
      </c>
      <c r="E20" s="9" t="s">
        <v>109</v>
      </c>
      <c r="F20" s="143"/>
      <c r="G20" s="143"/>
      <c r="H20" s="139">
        <v>0</v>
      </c>
      <c r="I20" s="24"/>
      <c r="J20" s="24"/>
      <c r="K20" s="24"/>
      <c r="L20" s="24"/>
      <c r="M20" s="24"/>
    </row>
    <row r="21" spans="1:13" ht="10.5" customHeight="1" x14ac:dyDescent="0.2">
      <c r="A21" s="57" t="s">
        <v>143</v>
      </c>
      <c r="B21" s="6"/>
      <c r="C21" s="7"/>
      <c r="D21" s="10">
        <v>512</v>
      </c>
      <c r="E21" s="11" t="s">
        <v>9</v>
      </c>
      <c r="F21" s="143">
        <v>6253</v>
      </c>
      <c r="G21" s="143">
        <v>7035</v>
      </c>
      <c r="H21" s="139">
        <v>10000</v>
      </c>
      <c r="I21" s="24"/>
      <c r="J21" s="24"/>
      <c r="K21" s="24"/>
      <c r="L21" s="24"/>
      <c r="M21" s="24"/>
    </row>
    <row r="22" spans="1:13" ht="10.5" customHeight="1" x14ac:dyDescent="0.2">
      <c r="A22" s="57" t="s">
        <v>144</v>
      </c>
      <c r="B22" s="12"/>
      <c r="C22" s="7"/>
      <c r="D22" s="7">
        <v>513</v>
      </c>
      <c r="E22" s="15" t="s">
        <v>10</v>
      </c>
      <c r="F22" s="143">
        <v>1644</v>
      </c>
      <c r="G22" s="143">
        <v>1981</v>
      </c>
      <c r="H22" s="139">
        <v>5000</v>
      </c>
      <c r="I22" s="24"/>
      <c r="J22" s="24"/>
      <c r="K22" s="24"/>
      <c r="L22" s="24"/>
      <c r="M22" s="24"/>
    </row>
    <row r="23" spans="1:13" ht="10.5" customHeight="1" x14ac:dyDescent="0.2">
      <c r="A23" s="57" t="s">
        <v>145</v>
      </c>
      <c r="B23" s="12"/>
      <c r="C23" s="7"/>
      <c r="D23" s="7">
        <v>516</v>
      </c>
      <c r="E23" s="15" t="s">
        <v>28</v>
      </c>
      <c r="F23" s="143"/>
      <c r="G23" s="143"/>
      <c r="H23" s="139">
        <v>0</v>
      </c>
      <c r="I23" s="24"/>
      <c r="J23" s="24"/>
      <c r="K23" s="24"/>
      <c r="L23" s="24"/>
      <c r="M23" s="24"/>
    </row>
    <row r="24" spans="1:13" ht="10.5" customHeight="1" x14ac:dyDescent="0.2">
      <c r="A24" s="57" t="s">
        <v>146</v>
      </c>
      <c r="B24" s="14"/>
      <c r="C24" s="7"/>
      <c r="D24" s="7">
        <v>518</v>
      </c>
      <c r="E24" s="15" t="s">
        <v>11</v>
      </c>
      <c r="F24" s="143">
        <v>244578</v>
      </c>
      <c r="G24" s="143">
        <v>554484.5</v>
      </c>
      <c r="H24" s="139">
        <v>750050</v>
      </c>
      <c r="I24" s="24"/>
      <c r="J24" s="24"/>
      <c r="K24" s="24"/>
      <c r="L24" s="24"/>
      <c r="M24" s="24"/>
    </row>
    <row r="25" spans="1:13" ht="10.5" customHeight="1" x14ac:dyDescent="0.2">
      <c r="A25" s="57" t="s">
        <v>147</v>
      </c>
      <c r="B25" s="16">
        <v>52</v>
      </c>
      <c r="C25" s="36" t="s">
        <v>12</v>
      </c>
      <c r="D25" s="36"/>
      <c r="E25" s="36"/>
      <c r="F25" s="61">
        <f>SUM(F26:F30)</f>
        <v>6247839</v>
      </c>
      <c r="G25" s="61">
        <f>SUM(G26:G30)</f>
        <v>6372534.2599999998</v>
      </c>
      <c r="H25" s="62">
        <f>SUM(H26:H30)</f>
        <v>6359079.6129999999</v>
      </c>
      <c r="I25" s="24"/>
      <c r="J25" s="24"/>
      <c r="K25" s="24"/>
      <c r="L25" s="24"/>
      <c r="M25" s="24"/>
    </row>
    <row r="26" spans="1:13" ht="10.5" customHeight="1" x14ac:dyDescent="0.2">
      <c r="A26" s="57" t="s">
        <v>148</v>
      </c>
      <c r="B26" s="6"/>
      <c r="C26" s="17"/>
      <c r="D26" s="17">
        <v>521</v>
      </c>
      <c r="E26" s="2" t="s">
        <v>13</v>
      </c>
      <c r="F26" s="143">
        <v>4590351</v>
      </c>
      <c r="G26" s="143">
        <v>4678113</v>
      </c>
      <c r="H26" s="139">
        <v>4702765</v>
      </c>
      <c r="I26" s="24"/>
      <c r="J26" s="24"/>
      <c r="K26" s="24"/>
      <c r="L26" s="24"/>
      <c r="M26" s="24"/>
    </row>
    <row r="27" spans="1:13" ht="10.5" customHeight="1" x14ac:dyDescent="0.2">
      <c r="A27" s="57" t="s">
        <v>149</v>
      </c>
      <c r="B27" s="6"/>
      <c r="C27" s="17"/>
      <c r="D27" s="17">
        <v>524</v>
      </c>
      <c r="E27" s="2" t="s">
        <v>97</v>
      </c>
      <c r="F27" s="143">
        <v>1546462</v>
      </c>
      <c r="G27" s="143">
        <v>1581208</v>
      </c>
      <c r="H27" s="139">
        <v>1589535</v>
      </c>
      <c r="I27" s="24"/>
      <c r="J27" s="24"/>
      <c r="K27" s="24"/>
      <c r="L27" s="24"/>
      <c r="M27" s="24"/>
    </row>
    <row r="28" spans="1:13" ht="10.5" customHeight="1" x14ac:dyDescent="0.2">
      <c r="A28" s="57" t="s">
        <v>150</v>
      </c>
      <c r="B28" s="14"/>
      <c r="C28" s="7"/>
      <c r="D28" s="7">
        <v>525</v>
      </c>
      <c r="E28" s="15" t="s">
        <v>128</v>
      </c>
      <c r="F28" s="143">
        <v>19219</v>
      </c>
      <c r="G28" s="143">
        <v>19651</v>
      </c>
      <c r="H28" s="139">
        <f>H26*0.0042</f>
        <v>19751.612999999998</v>
      </c>
      <c r="I28" s="24"/>
      <c r="J28" s="24"/>
      <c r="K28" s="24"/>
      <c r="L28" s="24"/>
      <c r="M28" s="24"/>
    </row>
    <row r="29" spans="1:13" ht="10.5" customHeight="1" x14ac:dyDescent="0.2">
      <c r="A29" s="57" t="s">
        <v>151</v>
      </c>
      <c r="B29" s="14"/>
      <c r="C29" s="7"/>
      <c r="D29" s="7">
        <v>527</v>
      </c>
      <c r="E29" s="15" t="s">
        <v>14</v>
      </c>
      <c r="F29" s="143">
        <v>91807</v>
      </c>
      <c r="G29" s="143">
        <v>93562.26</v>
      </c>
      <c r="H29" s="139">
        <v>47028</v>
      </c>
      <c r="I29" s="24"/>
      <c r="J29" s="24"/>
      <c r="K29" s="24"/>
      <c r="L29" s="24"/>
      <c r="M29" s="24"/>
    </row>
    <row r="30" spans="1:13" ht="10.5" customHeight="1" x14ac:dyDescent="0.2">
      <c r="A30" s="57" t="s">
        <v>152</v>
      </c>
      <c r="B30" s="14"/>
      <c r="C30" s="18"/>
      <c r="D30" s="19">
        <v>528</v>
      </c>
      <c r="E30" s="124" t="s">
        <v>96</v>
      </c>
      <c r="F30" s="143"/>
      <c r="G30" s="143"/>
      <c r="H30" s="139">
        <v>0</v>
      </c>
      <c r="I30" s="24"/>
      <c r="J30" s="24"/>
      <c r="K30" s="24"/>
      <c r="L30" s="24"/>
      <c r="M30" s="24"/>
    </row>
    <row r="31" spans="1:13" ht="10.5" customHeight="1" x14ac:dyDescent="0.2">
      <c r="A31" s="57" t="s">
        <v>153</v>
      </c>
      <c r="B31" s="20">
        <v>53</v>
      </c>
      <c r="C31" s="37" t="s">
        <v>15</v>
      </c>
      <c r="D31" s="38"/>
      <c r="E31" s="38"/>
      <c r="F31" s="39">
        <f>SUM(F32:F35)</f>
        <v>0</v>
      </c>
      <c r="G31" s="39">
        <f>SUM(G32:G35)</f>
        <v>0</v>
      </c>
      <c r="H31" s="40">
        <f>SUM(H32:H35)</f>
        <v>0</v>
      </c>
      <c r="I31" s="24"/>
      <c r="J31" s="24"/>
      <c r="K31" s="24"/>
      <c r="L31" s="24"/>
      <c r="M31" s="24"/>
    </row>
    <row r="32" spans="1:13" ht="10.5" customHeight="1" x14ac:dyDescent="0.2">
      <c r="A32" s="57" t="s">
        <v>154</v>
      </c>
      <c r="B32" s="6"/>
      <c r="C32" s="17"/>
      <c r="D32" s="4">
        <v>531</v>
      </c>
      <c r="E32" s="21" t="s">
        <v>16</v>
      </c>
      <c r="F32" s="143">
        <v>0</v>
      </c>
      <c r="G32" s="143"/>
      <c r="H32" s="139">
        <v>0</v>
      </c>
      <c r="I32" s="24"/>
      <c r="J32" s="24"/>
      <c r="K32" s="24"/>
      <c r="L32" s="24"/>
      <c r="M32" s="24"/>
    </row>
    <row r="33" spans="1:13" ht="10.5" customHeight="1" x14ac:dyDescent="0.2">
      <c r="A33" s="57" t="s">
        <v>155</v>
      </c>
      <c r="B33" s="6"/>
      <c r="C33" s="17"/>
      <c r="D33" s="3">
        <v>532</v>
      </c>
      <c r="E33" s="1" t="s">
        <v>17</v>
      </c>
      <c r="F33" s="143"/>
      <c r="G33" s="143"/>
      <c r="H33" s="139">
        <v>0</v>
      </c>
      <c r="I33" s="24"/>
      <c r="J33" s="24"/>
      <c r="K33" s="24"/>
      <c r="L33" s="24"/>
      <c r="M33" s="24"/>
    </row>
    <row r="34" spans="1:13" ht="10.5" customHeight="1" x14ac:dyDescent="0.2">
      <c r="A34" s="57" t="s">
        <v>156</v>
      </c>
      <c r="B34" s="6"/>
      <c r="C34" s="17"/>
      <c r="D34" s="22">
        <v>538</v>
      </c>
      <c r="E34" s="147" t="s">
        <v>129</v>
      </c>
      <c r="F34" s="143"/>
      <c r="G34" s="143"/>
      <c r="H34" s="139">
        <v>0</v>
      </c>
      <c r="I34" s="24"/>
      <c r="J34" s="24"/>
      <c r="K34" s="24"/>
      <c r="L34" s="24"/>
      <c r="M34" s="24"/>
    </row>
    <row r="35" spans="1:13" ht="10.5" customHeight="1" x14ac:dyDescent="0.2">
      <c r="A35" s="57" t="s">
        <v>157</v>
      </c>
      <c r="B35" s="6"/>
      <c r="C35" s="17"/>
      <c r="D35" s="22">
        <v>539</v>
      </c>
      <c r="E35" s="147" t="s">
        <v>215</v>
      </c>
      <c r="F35" s="142"/>
      <c r="G35" s="142"/>
      <c r="H35" s="139">
        <v>0</v>
      </c>
      <c r="I35" s="24"/>
      <c r="J35" s="24"/>
      <c r="K35" s="24"/>
      <c r="L35" s="24"/>
      <c r="M35" s="24"/>
    </row>
    <row r="36" spans="1:13" ht="10.5" customHeight="1" x14ac:dyDescent="0.2">
      <c r="A36" s="57" t="s">
        <v>158</v>
      </c>
      <c r="B36" s="23">
        <v>54</v>
      </c>
      <c r="C36" s="35" t="s">
        <v>18</v>
      </c>
      <c r="D36" s="35"/>
      <c r="E36" s="35"/>
      <c r="F36" s="68">
        <f>SUM(F37:F43)</f>
        <v>13001</v>
      </c>
      <c r="G36" s="68">
        <f>SUM(G37:G43)</f>
        <v>12999</v>
      </c>
      <c r="H36" s="69">
        <f>SUM(H37:H43)</f>
        <v>13000</v>
      </c>
      <c r="I36" s="24"/>
      <c r="J36" s="24"/>
      <c r="K36" s="24"/>
      <c r="L36" s="24"/>
      <c r="M36" s="24"/>
    </row>
    <row r="37" spans="1:13" ht="10.5" customHeight="1" x14ac:dyDescent="0.2">
      <c r="A37" s="57" t="s">
        <v>159</v>
      </c>
      <c r="B37" s="24"/>
      <c r="C37" s="17"/>
      <c r="D37" s="7">
        <v>541</v>
      </c>
      <c r="E37" s="15" t="s">
        <v>19</v>
      </c>
      <c r="F37" s="143"/>
      <c r="G37" s="143"/>
      <c r="H37" s="139">
        <v>0</v>
      </c>
      <c r="I37" s="24"/>
      <c r="J37" s="24"/>
      <c r="K37" s="24"/>
      <c r="L37" s="24"/>
      <c r="M37" s="24"/>
    </row>
    <row r="38" spans="1:13" ht="10.5" customHeight="1" x14ac:dyDescent="0.2">
      <c r="A38" s="57" t="s">
        <v>160</v>
      </c>
      <c r="B38" s="24"/>
      <c r="C38" s="17"/>
      <c r="D38" s="7">
        <v>542</v>
      </c>
      <c r="E38" s="15" t="s">
        <v>91</v>
      </c>
      <c r="F38" s="143"/>
      <c r="G38" s="143"/>
      <c r="H38" s="139">
        <v>0</v>
      </c>
      <c r="I38" s="24"/>
      <c r="J38" s="24"/>
      <c r="K38" s="24"/>
      <c r="L38" s="24"/>
      <c r="M38" s="24"/>
    </row>
    <row r="39" spans="1:13" ht="10.5" customHeight="1" x14ac:dyDescent="0.2">
      <c r="A39" s="57" t="s">
        <v>161</v>
      </c>
      <c r="B39" s="25"/>
      <c r="C39" s="7"/>
      <c r="D39" s="7">
        <v>543</v>
      </c>
      <c r="E39" s="15" t="s">
        <v>21</v>
      </c>
      <c r="F39" s="143"/>
      <c r="G39" s="143"/>
      <c r="H39" s="139">
        <v>0</v>
      </c>
      <c r="I39" s="24"/>
      <c r="J39" s="24"/>
      <c r="K39" s="24"/>
      <c r="L39" s="24"/>
      <c r="M39" s="24"/>
    </row>
    <row r="40" spans="1:13" s="76" customFormat="1" ht="10.5" customHeight="1" x14ac:dyDescent="0.2">
      <c r="A40" s="57" t="s">
        <v>162</v>
      </c>
      <c r="B40" s="25"/>
      <c r="C40" s="7"/>
      <c r="D40" s="7">
        <v>544</v>
      </c>
      <c r="E40" s="15" t="s">
        <v>23</v>
      </c>
      <c r="F40" s="143"/>
      <c r="G40" s="143"/>
      <c r="H40" s="139">
        <v>0</v>
      </c>
      <c r="I40" s="25"/>
      <c r="J40" s="25"/>
      <c r="K40" s="25"/>
      <c r="L40" s="25"/>
      <c r="M40" s="25"/>
    </row>
    <row r="41" spans="1:13" ht="10.5" customHeight="1" x14ac:dyDescent="0.2">
      <c r="A41" s="57" t="s">
        <v>163</v>
      </c>
      <c r="B41" s="25"/>
      <c r="C41" s="7"/>
      <c r="D41" s="7">
        <v>547</v>
      </c>
      <c r="E41" s="15" t="s">
        <v>22</v>
      </c>
      <c r="F41" s="143"/>
      <c r="G41" s="143"/>
      <c r="H41" s="139">
        <v>0</v>
      </c>
      <c r="I41" s="24"/>
      <c r="J41" s="24"/>
      <c r="K41" s="24"/>
      <c r="L41" s="24"/>
      <c r="M41" s="24"/>
    </row>
    <row r="42" spans="1:13" s="76" customFormat="1" ht="10.5" customHeight="1" x14ac:dyDescent="0.2">
      <c r="A42" s="57" t="s">
        <v>164</v>
      </c>
      <c r="B42" s="25"/>
      <c r="C42" s="125"/>
      <c r="D42" s="18">
        <v>548</v>
      </c>
      <c r="E42" s="26" t="s">
        <v>74</v>
      </c>
      <c r="F42" s="143"/>
      <c r="G42" s="143"/>
      <c r="H42" s="139">
        <v>0</v>
      </c>
      <c r="I42" s="25"/>
      <c r="J42" s="25"/>
      <c r="K42" s="25"/>
      <c r="L42" s="25"/>
      <c r="M42" s="25"/>
    </row>
    <row r="43" spans="1:13" s="76" customFormat="1" ht="10.5" customHeight="1" x14ac:dyDescent="0.2">
      <c r="A43" s="57" t="s">
        <v>165</v>
      </c>
      <c r="B43" s="25"/>
      <c r="C43" s="18"/>
      <c r="D43" s="18">
        <v>549</v>
      </c>
      <c r="E43" s="26" t="s">
        <v>214</v>
      </c>
      <c r="F43" s="143">
        <v>13001</v>
      </c>
      <c r="G43" s="143">
        <v>12999</v>
      </c>
      <c r="H43" s="139">
        <v>13000</v>
      </c>
      <c r="I43" s="25"/>
      <c r="J43" s="25"/>
      <c r="K43" s="25"/>
      <c r="L43" s="25"/>
      <c r="M43" s="25"/>
    </row>
    <row r="44" spans="1:13" ht="10.5" customHeight="1" x14ac:dyDescent="0.2">
      <c r="A44" s="57" t="s">
        <v>166</v>
      </c>
      <c r="B44" s="20">
        <v>55</v>
      </c>
      <c r="C44" s="35" t="s">
        <v>98</v>
      </c>
      <c r="D44" s="35"/>
      <c r="E44" s="35"/>
      <c r="F44" s="39">
        <f>SUM(F45:F52)</f>
        <v>125273</v>
      </c>
      <c r="G44" s="39">
        <f>SUM(G45:G52)</f>
        <v>108352.8</v>
      </c>
      <c r="H44" s="40">
        <f>SUM(H45:H52)</f>
        <v>200000</v>
      </c>
      <c r="I44" s="24"/>
      <c r="J44" s="24"/>
      <c r="K44" s="24"/>
      <c r="L44" s="24"/>
      <c r="M44" s="24"/>
    </row>
    <row r="45" spans="1:13" ht="10.5" customHeight="1" x14ac:dyDescent="0.2">
      <c r="A45" s="57" t="s">
        <v>167</v>
      </c>
      <c r="B45" s="12"/>
      <c r="C45" s="7"/>
      <c r="D45" s="7">
        <v>551</v>
      </c>
      <c r="E45" s="15" t="s">
        <v>86</v>
      </c>
      <c r="F45" s="143"/>
      <c r="G45" s="143"/>
      <c r="H45" s="139">
        <v>0</v>
      </c>
      <c r="I45" s="24"/>
      <c r="J45" s="24"/>
      <c r="K45" s="24"/>
      <c r="L45" s="24"/>
      <c r="M45" s="24"/>
    </row>
    <row r="46" spans="1:13" ht="10.5" customHeight="1" x14ac:dyDescent="0.2">
      <c r="A46" s="57" t="s">
        <v>168</v>
      </c>
      <c r="B46" s="25"/>
      <c r="C46" s="7"/>
      <c r="D46" s="7">
        <v>552</v>
      </c>
      <c r="E46" s="15" t="s">
        <v>216</v>
      </c>
      <c r="F46" s="143"/>
      <c r="G46" s="143"/>
      <c r="H46" s="139">
        <v>0</v>
      </c>
      <c r="I46" s="24"/>
      <c r="J46" s="24"/>
      <c r="K46" s="24"/>
      <c r="L46" s="24"/>
      <c r="M46" s="24"/>
    </row>
    <row r="47" spans="1:13" ht="10.5" customHeight="1" x14ac:dyDescent="0.2">
      <c r="A47" s="57" t="s">
        <v>169</v>
      </c>
      <c r="B47" s="24"/>
      <c r="C47" s="7"/>
      <c r="D47" s="7">
        <v>553</v>
      </c>
      <c r="E47" s="15" t="s">
        <v>217</v>
      </c>
      <c r="F47" s="143"/>
      <c r="G47" s="143"/>
      <c r="H47" s="139">
        <v>0</v>
      </c>
    </row>
    <row r="48" spans="1:13" s="76" customFormat="1" ht="10.5" customHeight="1" x14ac:dyDescent="0.2">
      <c r="A48" s="57" t="s">
        <v>170</v>
      </c>
      <c r="B48" s="25"/>
      <c r="C48" s="20"/>
      <c r="D48" s="7">
        <v>554</v>
      </c>
      <c r="E48" s="15" t="s">
        <v>75</v>
      </c>
      <c r="F48" s="143"/>
      <c r="G48" s="143"/>
      <c r="H48" s="139">
        <v>0</v>
      </c>
    </row>
    <row r="49" spans="1:13" ht="10.5" customHeight="1" x14ac:dyDescent="0.2">
      <c r="A49" s="57" t="s">
        <v>171</v>
      </c>
      <c r="B49" s="24"/>
      <c r="C49" s="7"/>
      <c r="D49" s="7">
        <v>555</v>
      </c>
      <c r="E49" s="15" t="s">
        <v>87</v>
      </c>
      <c r="F49" s="143"/>
      <c r="G49" s="143"/>
      <c r="H49" s="139">
        <v>0</v>
      </c>
    </row>
    <row r="50" spans="1:13" ht="10.5" customHeight="1" x14ac:dyDescent="0.2">
      <c r="A50" s="57" t="s">
        <v>172</v>
      </c>
      <c r="B50" s="24"/>
      <c r="C50" s="18"/>
      <c r="D50" s="18">
        <v>556</v>
      </c>
      <c r="E50" s="26" t="s">
        <v>88</v>
      </c>
      <c r="F50" s="143"/>
      <c r="G50" s="143"/>
      <c r="H50" s="139">
        <v>0</v>
      </c>
    </row>
    <row r="51" spans="1:13" s="76" customFormat="1" ht="10.5" customHeight="1" x14ac:dyDescent="0.2">
      <c r="A51" s="57" t="s">
        <v>173</v>
      </c>
      <c r="B51" s="25"/>
      <c r="C51" s="7"/>
      <c r="D51" s="7">
        <v>557</v>
      </c>
      <c r="E51" s="15" t="s">
        <v>218</v>
      </c>
      <c r="F51" s="143"/>
      <c r="G51" s="143"/>
      <c r="H51" s="139">
        <v>0</v>
      </c>
    </row>
    <row r="52" spans="1:13" s="76" customFormat="1" ht="10.5" customHeight="1" x14ac:dyDescent="0.2">
      <c r="A52" s="57" t="s">
        <v>174</v>
      </c>
      <c r="B52" s="25"/>
      <c r="C52" s="7"/>
      <c r="D52" s="7">
        <v>558</v>
      </c>
      <c r="E52" s="15" t="s">
        <v>219</v>
      </c>
      <c r="F52" s="143">
        <v>125273</v>
      </c>
      <c r="G52" s="143">
        <v>108352.8</v>
      </c>
      <c r="H52" s="139">
        <v>200000</v>
      </c>
    </row>
    <row r="53" spans="1:13" ht="10.5" customHeight="1" x14ac:dyDescent="0.2">
      <c r="A53" s="57" t="s">
        <v>175</v>
      </c>
      <c r="B53" s="20">
        <v>56</v>
      </c>
      <c r="C53" s="35" t="s">
        <v>76</v>
      </c>
      <c r="D53" s="35"/>
      <c r="E53" s="35"/>
      <c r="F53" s="39">
        <f>SUM(F54:F57)</f>
        <v>0</v>
      </c>
      <c r="G53" s="39">
        <f>SUM(G54:G57)</f>
        <v>0</v>
      </c>
      <c r="H53" s="40">
        <f>SUM(H54:H57)</f>
        <v>0</v>
      </c>
      <c r="I53" s="24"/>
      <c r="J53" s="24"/>
      <c r="K53" s="24"/>
      <c r="L53" s="24"/>
      <c r="M53" s="24"/>
    </row>
    <row r="54" spans="1:13" s="76" customFormat="1" ht="10.5" customHeight="1" x14ac:dyDescent="0.2">
      <c r="A54" s="57" t="s">
        <v>176</v>
      </c>
      <c r="B54" s="25"/>
      <c r="C54" s="18"/>
      <c r="D54" s="19">
        <v>562</v>
      </c>
      <c r="E54" s="148" t="s">
        <v>20</v>
      </c>
      <c r="F54" s="143"/>
      <c r="G54" s="143"/>
      <c r="H54" s="139">
        <v>0</v>
      </c>
    </row>
    <row r="55" spans="1:13" s="76" customFormat="1" ht="10.5" customHeight="1" x14ac:dyDescent="0.2">
      <c r="A55" s="57" t="s">
        <v>177</v>
      </c>
      <c r="B55" s="25"/>
      <c r="C55" s="18"/>
      <c r="D55" s="19">
        <v>563</v>
      </c>
      <c r="E55" s="148" t="s">
        <v>73</v>
      </c>
      <c r="F55" s="143"/>
      <c r="G55" s="143"/>
      <c r="H55" s="139">
        <v>0</v>
      </c>
    </row>
    <row r="56" spans="1:13" s="76" customFormat="1" ht="10.5" customHeight="1" x14ac:dyDescent="0.2">
      <c r="A56" s="57" t="s">
        <v>178</v>
      </c>
      <c r="B56" s="25"/>
      <c r="C56" s="125"/>
      <c r="D56" s="19">
        <v>564</v>
      </c>
      <c r="E56" s="148" t="s">
        <v>77</v>
      </c>
      <c r="F56" s="143"/>
      <c r="G56" s="143"/>
      <c r="H56" s="139">
        <v>0</v>
      </c>
    </row>
    <row r="57" spans="1:13" s="76" customFormat="1" ht="10.5" customHeight="1" x14ac:dyDescent="0.2">
      <c r="A57" s="57" t="s">
        <v>179</v>
      </c>
      <c r="B57" s="25"/>
      <c r="C57" s="125"/>
      <c r="D57" s="19">
        <v>569</v>
      </c>
      <c r="E57" s="148" t="s">
        <v>78</v>
      </c>
      <c r="F57" s="143"/>
      <c r="G57" s="143"/>
      <c r="H57" s="139">
        <v>0</v>
      </c>
    </row>
    <row r="58" spans="1:13" ht="10.5" customHeight="1" x14ac:dyDescent="0.2">
      <c r="A58" s="57" t="s">
        <v>180</v>
      </c>
      <c r="B58" s="20">
        <v>57</v>
      </c>
      <c r="C58" s="35" t="s">
        <v>220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 x14ac:dyDescent="0.2">
      <c r="A59" s="57" t="s">
        <v>181</v>
      </c>
      <c r="B59" s="24"/>
      <c r="C59" s="125"/>
      <c r="D59" s="19">
        <v>572</v>
      </c>
      <c r="E59" s="148" t="s">
        <v>221</v>
      </c>
      <c r="F59" s="143"/>
      <c r="G59" s="143"/>
      <c r="H59" s="139">
        <v>0</v>
      </c>
    </row>
    <row r="60" spans="1:13" ht="10.5" customHeight="1" x14ac:dyDescent="0.2">
      <c r="A60" s="57" t="s">
        <v>182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3" ht="10.5" customHeight="1" x14ac:dyDescent="0.2">
      <c r="A61" s="57" t="s">
        <v>183</v>
      </c>
      <c r="B61" s="24"/>
      <c r="C61" s="7"/>
      <c r="D61" s="27">
        <v>591</v>
      </c>
      <c r="E61" s="5" t="s">
        <v>25</v>
      </c>
      <c r="F61" s="143"/>
      <c r="G61" s="143"/>
      <c r="H61" s="139">
        <v>0</v>
      </c>
    </row>
    <row r="62" spans="1:13" ht="10.5" customHeight="1" x14ac:dyDescent="0.2">
      <c r="A62" s="57" t="s">
        <v>184</v>
      </c>
      <c r="B62" s="24"/>
      <c r="C62" s="18"/>
      <c r="D62" s="19">
        <v>595</v>
      </c>
      <c r="E62" s="28" t="s">
        <v>26</v>
      </c>
      <c r="F62" s="143"/>
      <c r="G62" s="143"/>
      <c r="H62" s="139">
        <v>0</v>
      </c>
    </row>
    <row r="63" spans="1:13" ht="10.5" customHeight="1" x14ac:dyDescent="0.2">
      <c r="A63" s="57" t="s">
        <v>185</v>
      </c>
      <c r="B63" s="293" t="s">
        <v>27</v>
      </c>
      <c r="C63" s="294"/>
      <c r="D63" s="294"/>
      <c r="E63" s="295"/>
      <c r="F63" s="61">
        <f>+F64+F70+F80+F86</f>
        <v>6767072</v>
      </c>
      <c r="G63" s="61">
        <f>+G64+G70+G80+G86</f>
        <v>7234422.5599999996</v>
      </c>
      <c r="H63" s="62">
        <f>+H64+H70+H80+H86</f>
        <v>7646193</v>
      </c>
    </row>
    <row r="64" spans="1:13" ht="10.5" customHeight="1" x14ac:dyDescent="0.2">
      <c r="A64" s="57" t="s">
        <v>186</v>
      </c>
      <c r="B64" s="20">
        <v>60</v>
      </c>
      <c r="C64" s="35" t="s">
        <v>100</v>
      </c>
      <c r="D64" s="35"/>
      <c r="E64" s="35"/>
      <c r="F64" s="39">
        <f>SUM(F65:F69)</f>
        <v>0</v>
      </c>
      <c r="G64" s="39">
        <f>SUM(G65:G69)</f>
        <v>0</v>
      </c>
      <c r="H64" s="40">
        <f>SUM(H65:H69)</f>
        <v>0</v>
      </c>
    </row>
    <row r="65" spans="1:8" ht="10.5" customHeight="1" x14ac:dyDescent="0.2">
      <c r="A65" s="57" t="s">
        <v>187</v>
      </c>
      <c r="B65" s="24"/>
      <c r="C65" s="17"/>
      <c r="D65" s="7">
        <v>601</v>
      </c>
      <c r="E65" s="15" t="s">
        <v>89</v>
      </c>
      <c r="F65" s="143"/>
      <c r="G65" s="143"/>
      <c r="H65" s="139">
        <v>0</v>
      </c>
    </row>
    <row r="66" spans="1:8" ht="10.5" customHeight="1" x14ac:dyDescent="0.2">
      <c r="A66" s="57" t="s">
        <v>188</v>
      </c>
      <c r="B66" s="24"/>
      <c r="C66" s="17"/>
      <c r="D66" s="7">
        <v>602</v>
      </c>
      <c r="E66" s="15" t="s">
        <v>90</v>
      </c>
      <c r="F66" s="143"/>
      <c r="G66" s="143"/>
      <c r="H66" s="139">
        <v>0</v>
      </c>
    </row>
    <row r="67" spans="1:8" s="76" customFormat="1" ht="10.5" customHeight="1" x14ac:dyDescent="0.2">
      <c r="A67" s="57" t="s">
        <v>189</v>
      </c>
      <c r="B67" s="25"/>
      <c r="C67" s="125"/>
      <c r="D67" s="18">
        <v>603</v>
      </c>
      <c r="E67" s="26" t="s">
        <v>79</v>
      </c>
      <c r="F67" s="143"/>
      <c r="G67" s="143"/>
      <c r="H67" s="139">
        <v>0</v>
      </c>
    </row>
    <row r="68" spans="1:8" s="76" customFormat="1" ht="10.5" customHeight="1" x14ac:dyDescent="0.2">
      <c r="A68" s="57" t="s">
        <v>190</v>
      </c>
      <c r="B68" s="25"/>
      <c r="C68" s="125"/>
      <c r="D68" s="18">
        <v>604</v>
      </c>
      <c r="E68" s="26" t="s">
        <v>99</v>
      </c>
      <c r="F68" s="143"/>
      <c r="G68" s="143"/>
      <c r="H68" s="139">
        <v>0</v>
      </c>
    </row>
    <row r="69" spans="1:8" ht="10.5" customHeight="1" x14ac:dyDescent="0.2">
      <c r="A69" s="57" t="s">
        <v>191</v>
      </c>
      <c r="B69" s="24"/>
      <c r="C69" s="29"/>
      <c r="D69" s="18">
        <v>609</v>
      </c>
      <c r="E69" s="26" t="s">
        <v>94</v>
      </c>
      <c r="F69" s="143"/>
      <c r="G69" s="143"/>
      <c r="H69" s="139">
        <v>0</v>
      </c>
    </row>
    <row r="70" spans="1:8" ht="10.5" customHeight="1" x14ac:dyDescent="0.2">
      <c r="A70" s="57" t="s">
        <v>192</v>
      </c>
      <c r="B70" s="20">
        <v>64</v>
      </c>
      <c r="C70" s="35" t="s">
        <v>118</v>
      </c>
      <c r="D70" s="35"/>
      <c r="E70" s="35"/>
      <c r="F70" s="39">
        <f>SUM(F71:F79)</f>
        <v>0</v>
      </c>
      <c r="G70" s="39">
        <f>SUM(G71:G79)</f>
        <v>0</v>
      </c>
      <c r="H70" s="40">
        <f>SUM(H71:H79)</f>
        <v>0</v>
      </c>
    </row>
    <row r="71" spans="1:8" ht="10.5" customHeight="1" x14ac:dyDescent="0.2">
      <c r="A71" s="57" t="s">
        <v>193</v>
      </c>
      <c r="B71" s="24"/>
      <c r="C71" s="17"/>
      <c r="D71" s="7">
        <v>641</v>
      </c>
      <c r="E71" s="15" t="s">
        <v>19</v>
      </c>
      <c r="F71" s="143"/>
      <c r="G71" s="143"/>
      <c r="H71" s="139">
        <v>0</v>
      </c>
    </row>
    <row r="72" spans="1:8" ht="10.5" customHeight="1" x14ac:dyDescent="0.2">
      <c r="A72" s="57" t="s">
        <v>194</v>
      </c>
      <c r="B72" s="24"/>
      <c r="C72" s="17"/>
      <c r="D72" s="7">
        <v>642</v>
      </c>
      <c r="E72" s="15" t="s">
        <v>91</v>
      </c>
      <c r="F72" s="143"/>
      <c r="G72" s="143"/>
      <c r="H72" s="139">
        <v>0</v>
      </c>
    </row>
    <row r="73" spans="1:8" ht="10.5" customHeight="1" x14ac:dyDescent="0.2">
      <c r="A73" s="57" t="s">
        <v>195</v>
      </c>
      <c r="B73" s="24"/>
      <c r="C73" s="17"/>
      <c r="D73" s="7">
        <v>643</v>
      </c>
      <c r="E73" s="15" t="s">
        <v>211</v>
      </c>
      <c r="F73" s="143"/>
      <c r="G73" s="143"/>
      <c r="H73" s="139">
        <v>0</v>
      </c>
    </row>
    <row r="74" spans="1:8" ht="10.5" customHeight="1" x14ac:dyDescent="0.2">
      <c r="A74" s="57" t="s">
        <v>196</v>
      </c>
      <c r="B74" s="24"/>
      <c r="C74" s="17"/>
      <c r="D74" s="27">
        <v>644</v>
      </c>
      <c r="E74" s="15" t="s">
        <v>95</v>
      </c>
      <c r="F74" s="143"/>
      <c r="G74" s="143"/>
      <c r="H74" s="139">
        <v>0</v>
      </c>
    </row>
    <row r="75" spans="1:8" ht="10.5" customHeight="1" x14ac:dyDescent="0.2">
      <c r="A75" s="57" t="s">
        <v>197</v>
      </c>
      <c r="B75" s="24"/>
      <c r="C75" s="17"/>
      <c r="D75" s="27">
        <v>645</v>
      </c>
      <c r="E75" s="147" t="s">
        <v>80</v>
      </c>
      <c r="F75" s="143"/>
      <c r="G75" s="143"/>
      <c r="H75" s="139">
        <v>0</v>
      </c>
    </row>
    <row r="76" spans="1:8" ht="10.5" customHeight="1" x14ac:dyDescent="0.2">
      <c r="A76" s="57" t="s">
        <v>198</v>
      </c>
      <c r="B76" s="24"/>
      <c r="C76" s="17"/>
      <c r="D76" s="27">
        <v>646</v>
      </c>
      <c r="E76" s="147" t="s">
        <v>117</v>
      </c>
      <c r="F76" s="143"/>
      <c r="G76" s="143"/>
      <c r="H76" s="139">
        <v>0</v>
      </c>
    </row>
    <row r="77" spans="1:8" ht="10.5" customHeight="1" x14ac:dyDescent="0.2">
      <c r="A77" s="57" t="s">
        <v>199</v>
      </c>
      <c r="B77" s="24"/>
      <c r="C77" s="17"/>
      <c r="D77" s="27">
        <v>647</v>
      </c>
      <c r="E77" s="147" t="s">
        <v>81</v>
      </c>
      <c r="F77" s="143"/>
      <c r="G77" s="143"/>
      <c r="H77" s="139">
        <v>0</v>
      </c>
    </row>
    <row r="78" spans="1:8" ht="10.5" customHeight="1" x14ac:dyDescent="0.2">
      <c r="A78" s="57" t="s">
        <v>200</v>
      </c>
      <c r="B78" s="24"/>
      <c r="C78" s="17"/>
      <c r="D78" s="27">
        <v>648</v>
      </c>
      <c r="E78" s="147" t="s">
        <v>92</v>
      </c>
      <c r="F78" s="143"/>
      <c r="G78" s="143"/>
      <c r="H78" s="139">
        <v>0</v>
      </c>
    </row>
    <row r="79" spans="1:8" ht="10.5" customHeight="1" x14ac:dyDescent="0.2">
      <c r="A79" s="57" t="s">
        <v>201</v>
      </c>
      <c r="B79" s="24"/>
      <c r="C79" s="29"/>
      <c r="D79" s="19">
        <v>649</v>
      </c>
      <c r="E79" s="148" t="s">
        <v>93</v>
      </c>
      <c r="F79" s="143"/>
      <c r="G79" s="143"/>
      <c r="H79" s="139">
        <v>0</v>
      </c>
    </row>
    <row r="80" spans="1:8" ht="10.5" customHeight="1" x14ac:dyDescent="0.2">
      <c r="A80" s="57" t="s">
        <v>202</v>
      </c>
      <c r="B80" s="20">
        <v>66</v>
      </c>
      <c r="C80" s="35" t="s">
        <v>82</v>
      </c>
      <c r="D80" s="35"/>
      <c r="E80" s="35"/>
      <c r="F80" s="39">
        <f>SUM(F81:F85)</f>
        <v>54</v>
      </c>
      <c r="G80" s="39">
        <f>SUM(G81:G85)</f>
        <v>72.56</v>
      </c>
      <c r="H80" s="40">
        <f>SUM(H81:H85)</f>
        <v>50</v>
      </c>
    </row>
    <row r="81" spans="1:8" ht="10.5" customHeight="1" x14ac:dyDescent="0.2">
      <c r="A81" s="57" t="s">
        <v>203</v>
      </c>
      <c r="B81" s="24"/>
      <c r="C81" s="29"/>
      <c r="D81" s="19">
        <v>662</v>
      </c>
      <c r="E81" s="148" t="s">
        <v>20</v>
      </c>
      <c r="F81" s="143">
        <v>54</v>
      </c>
      <c r="G81" s="143">
        <v>72.56</v>
      </c>
      <c r="H81" s="139">
        <v>50</v>
      </c>
    </row>
    <row r="82" spans="1:8" ht="10.5" customHeight="1" x14ac:dyDescent="0.2">
      <c r="A82" s="57" t="s">
        <v>204</v>
      </c>
      <c r="B82" s="24"/>
      <c r="C82" s="29"/>
      <c r="D82" s="19">
        <v>663</v>
      </c>
      <c r="E82" s="148" t="s">
        <v>83</v>
      </c>
      <c r="F82" s="143"/>
      <c r="G82" s="143"/>
      <c r="H82" s="139">
        <v>0</v>
      </c>
    </row>
    <row r="83" spans="1:8" ht="10.5" customHeight="1" x14ac:dyDescent="0.2">
      <c r="A83" s="57" t="s">
        <v>205</v>
      </c>
      <c r="B83" s="24"/>
      <c r="C83" s="29"/>
      <c r="D83" s="19">
        <v>664</v>
      </c>
      <c r="E83" s="148" t="s">
        <v>84</v>
      </c>
      <c r="F83" s="143"/>
      <c r="G83" s="143"/>
      <c r="H83" s="139">
        <v>0</v>
      </c>
    </row>
    <row r="84" spans="1:8" ht="10.5" customHeight="1" x14ac:dyDescent="0.2">
      <c r="A84" s="57" t="s">
        <v>206</v>
      </c>
      <c r="B84" s="24"/>
      <c r="C84" s="29"/>
      <c r="D84" s="19">
        <v>665</v>
      </c>
      <c r="E84" s="148" t="s">
        <v>212</v>
      </c>
      <c r="F84" s="143"/>
      <c r="G84" s="143"/>
      <c r="H84" s="139">
        <v>0</v>
      </c>
    </row>
    <row r="85" spans="1:8" ht="10.5" customHeight="1" x14ac:dyDescent="0.2">
      <c r="A85" s="57" t="s">
        <v>207</v>
      </c>
      <c r="B85" s="24"/>
      <c r="C85" s="29"/>
      <c r="D85" s="19">
        <v>669</v>
      </c>
      <c r="E85" s="148" t="s">
        <v>85</v>
      </c>
      <c r="F85" s="143"/>
      <c r="G85" s="143"/>
      <c r="H85" s="139">
        <v>0</v>
      </c>
    </row>
    <row r="86" spans="1:8" ht="10.5" customHeight="1" x14ac:dyDescent="0.2">
      <c r="A86" s="57" t="s">
        <v>208</v>
      </c>
      <c r="B86" s="20">
        <v>67</v>
      </c>
      <c r="C86" s="296" t="s">
        <v>213</v>
      </c>
      <c r="D86" s="297"/>
      <c r="E86" s="298"/>
      <c r="F86" s="39">
        <f>SUM(F87:F87)</f>
        <v>6767018</v>
      </c>
      <c r="G86" s="39">
        <f>SUM(G87:G87)</f>
        <v>7234350</v>
      </c>
      <c r="H86" s="40">
        <f>SUM(H87:H87)</f>
        <v>7646143</v>
      </c>
    </row>
    <row r="87" spans="1:8" ht="10.5" customHeight="1" x14ac:dyDescent="0.2">
      <c r="A87" s="57" t="s">
        <v>209</v>
      </c>
      <c r="B87" s="24"/>
      <c r="C87" s="29"/>
      <c r="D87" s="19">
        <v>672</v>
      </c>
      <c r="E87" s="148" t="s">
        <v>222</v>
      </c>
      <c r="F87" s="143">
        <v>6767018</v>
      </c>
      <c r="G87" s="143">
        <v>7234350</v>
      </c>
      <c r="H87" s="139">
        <v>7646143</v>
      </c>
    </row>
    <row r="88" spans="1:8" ht="10.5" customHeight="1" thickBot="1" x14ac:dyDescent="0.25">
      <c r="A88" s="70" t="s">
        <v>210</v>
      </c>
      <c r="B88" s="31" t="s">
        <v>226</v>
      </c>
      <c r="C88" s="32"/>
      <c r="D88" s="32"/>
      <c r="E88" s="33"/>
      <c r="F88" s="71">
        <f>+F63-F10</f>
        <v>54</v>
      </c>
      <c r="G88" s="71">
        <f>+G63-G10</f>
        <v>72.799999999813735</v>
      </c>
      <c r="H88" s="72">
        <f>+H63-H10</f>
        <v>0.38700000010430813</v>
      </c>
    </row>
    <row r="89" spans="1:8" ht="9.75" customHeight="1" x14ac:dyDescent="0.2">
      <c r="A89" s="6"/>
      <c r="B89" s="73"/>
      <c r="C89" s="73"/>
      <c r="D89" s="73"/>
      <c r="E89" s="24"/>
      <c r="F89" s="42"/>
      <c r="G89" s="42"/>
      <c r="H89" s="42"/>
    </row>
    <row r="90" spans="1:8" ht="14.25" customHeight="1" x14ac:dyDescent="0.2"/>
    <row r="91" spans="1:8" s="13" customFormat="1" ht="14.25" customHeight="1" x14ac:dyDescent="0.2">
      <c r="A91" s="45" t="s">
        <v>339</v>
      </c>
      <c r="B91" s="45"/>
      <c r="D91" s="45"/>
      <c r="E91" s="45"/>
      <c r="F91" s="211" t="s">
        <v>341</v>
      </c>
      <c r="G91" s="212"/>
      <c r="H91" s="80" t="s">
        <v>44</v>
      </c>
    </row>
    <row r="92" spans="1:8" s="13" customFormat="1" ht="11.25" x14ac:dyDescent="0.2">
      <c r="A92" s="24"/>
      <c r="B92" s="24"/>
      <c r="C92" s="24"/>
      <c r="D92" s="24"/>
      <c r="E92" s="24"/>
    </row>
    <row r="93" spans="1:8" s="13" customFormat="1" ht="11.25" x14ac:dyDescent="0.2">
      <c r="A93" s="45" t="s">
        <v>340</v>
      </c>
      <c r="B93" s="45"/>
      <c r="C93" s="45"/>
      <c r="D93" s="45"/>
      <c r="E93" s="45"/>
      <c r="F93" s="211" t="s">
        <v>341</v>
      </c>
      <c r="H93" s="80" t="s">
        <v>44</v>
      </c>
    </row>
    <row r="94" spans="1:8" s="13" customFormat="1" ht="11.25" x14ac:dyDescent="0.2">
      <c r="F94" s="213"/>
      <c r="H94" s="80"/>
    </row>
    <row r="95" spans="1:8" s="13" customFormat="1" ht="11.25" x14ac:dyDescent="0.2">
      <c r="A95" s="287" t="s">
        <v>290</v>
      </c>
      <c r="B95" s="287"/>
      <c r="C95" s="287"/>
      <c r="D95" s="287"/>
      <c r="E95" s="13" t="s">
        <v>257</v>
      </c>
      <c r="F95" s="211" t="s">
        <v>126</v>
      </c>
      <c r="G95" s="216"/>
      <c r="H95" s="80" t="s">
        <v>44</v>
      </c>
    </row>
    <row r="96" spans="1:8" x14ac:dyDescent="0.2">
      <c r="A96"/>
      <c r="B96"/>
      <c r="C96"/>
      <c r="D96"/>
      <c r="E96"/>
      <c r="F96" s="190"/>
      <c r="G96" s="215"/>
      <c r="H96" s="190"/>
    </row>
  </sheetData>
  <mergeCells count="10">
    <mergeCell ref="B1:E1"/>
    <mergeCell ref="B2:E2"/>
    <mergeCell ref="A4:H4"/>
    <mergeCell ref="A6:H6"/>
    <mergeCell ref="A7:H7"/>
    <mergeCell ref="A95:D95"/>
    <mergeCell ref="C8:D8"/>
    <mergeCell ref="B10:E10"/>
    <mergeCell ref="B63:E63"/>
    <mergeCell ref="C86:E86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  <pageSetUpPr fitToPage="1"/>
  </sheetPr>
  <dimension ref="A1:N75"/>
  <sheetViews>
    <sheetView showGridLines="0" zoomScaleNormal="100" workbookViewId="0">
      <selection activeCell="C13" sqref="C13"/>
    </sheetView>
  </sheetViews>
  <sheetFormatPr defaultColWidth="9.28515625" defaultRowHeight="12.75" x14ac:dyDescent="0.2"/>
  <cols>
    <col min="1" max="1" width="3.28515625" style="121" customWidth="1"/>
    <col min="2" max="2" width="38.42578125" style="121" customWidth="1"/>
    <col min="3" max="3" width="12.5703125" style="121" customWidth="1"/>
    <col min="4" max="4" width="2.5703125" style="121" customWidth="1"/>
    <col min="5" max="5" width="4" style="121" hidden="1" customWidth="1"/>
    <col min="6" max="6" width="3.28515625" style="121" customWidth="1"/>
    <col min="7" max="7" width="38.42578125" style="121" customWidth="1"/>
    <col min="8" max="8" width="12.5703125" style="121" customWidth="1"/>
    <col min="9" max="9" width="0" style="121" hidden="1" customWidth="1"/>
    <col min="10" max="10" width="9.42578125" style="121" customWidth="1"/>
    <col min="11" max="16384" width="9.28515625" style="121"/>
  </cols>
  <sheetData>
    <row r="1" spans="1:8" x14ac:dyDescent="0.2">
      <c r="A1" s="303" t="s">
        <v>0</v>
      </c>
      <c r="B1" s="304"/>
      <c r="C1" s="24"/>
      <c r="D1" s="24"/>
      <c r="E1" s="24"/>
      <c r="F1" s="24"/>
      <c r="G1" s="46" t="s">
        <v>29</v>
      </c>
    </row>
    <row r="2" spans="1:8" x14ac:dyDescent="0.2">
      <c r="A2" s="303" t="s">
        <v>121</v>
      </c>
      <c r="B2" s="304"/>
      <c r="C2" s="24"/>
      <c r="D2" s="24"/>
      <c r="E2" s="24"/>
      <c r="F2" s="24"/>
      <c r="G2" s="46" t="s">
        <v>125</v>
      </c>
      <c r="H2" s="75">
        <f>'P1 - Přehled'!H2</f>
        <v>1459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300" t="s">
        <v>307</v>
      </c>
      <c r="C4" s="300"/>
      <c r="D4" s="300"/>
      <c r="E4" s="300"/>
      <c r="F4" s="300"/>
      <c r="G4" s="300"/>
      <c r="H4" s="300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299"/>
      <c r="B6" s="305"/>
      <c r="C6" s="305"/>
      <c r="D6" s="305"/>
      <c r="E6" s="305"/>
      <c r="F6" s="305"/>
      <c r="G6" s="305"/>
      <c r="H6" s="305"/>
    </row>
    <row r="7" spans="1:8" ht="41.25" customHeight="1" x14ac:dyDescent="0.2">
      <c r="A7" s="301" t="str">
        <f>'P1 - Přehled'!A6:H6</f>
        <v>Základní škola a Mateřská škola při dětské léčebně, Cvikov, Ústavní 531, příspěvková organizace</v>
      </c>
      <c r="B7" s="301"/>
      <c r="C7" s="301"/>
      <c r="D7" s="301"/>
      <c r="E7" s="301"/>
      <c r="F7" s="301"/>
      <c r="G7" s="301"/>
      <c r="H7" s="301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119</v>
      </c>
      <c r="D9" s="24"/>
      <c r="E9" s="24"/>
      <c r="G9" s="12" t="s">
        <v>41</v>
      </c>
      <c r="H9" s="224" t="s">
        <v>119</v>
      </c>
    </row>
    <row r="10" spans="1:8" x14ac:dyDescent="0.2">
      <c r="A10" s="111">
        <v>1</v>
      </c>
      <c r="B10" s="112" t="s">
        <v>31</v>
      </c>
      <c r="C10" s="113">
        <v>0</v>
      </c>
      <c r="D10" s="42"/>
      <c r="E10" s="42"/>
      <c r="F10" s="225">
        <v>37</v>
      </c>
      <c r="G10" s="226" t="s">
        <v>104</v>
      </c>
      <c r="H10" s="138">
        <v>55295</v>
      </c>
    </row>
    <row r="11" spans="1:8" x14ac:dyDescent="0.2">
      <c r="A11" s="116">
        <v>2</v>
      </c>
      <c r="B11" s="2" t="s">
        <v>32</v>
      </c>
      <c r="C11" s="117">
        <v>1244000</v>
      </c>
      <c r="D11" s="42"/>
      <c r="E11" s="42"/>
      <c r="F11" s="227"/>
      <c r="G11" s="228" t="s">
        <v>270</v>
      </c>
      <c r="H11" s="229"/>
    </row>
    <row r="12" spans="1:8" x14ac:dyDescent="0.2">
      <c r="A12" s="116">
        <v>3</v>
      </c>
      <c r="B12" s="2" t="s">
        <v>318</v>
      </c>
      <c r="C12" s="117">
        <v>6402093</v>
      </c>
      <c r="D12" s="42"/>
      <c r="E12" s="42"/>
      <c r="F12" s="227">
        <v>38</v>
      </c>
      <c r="G12" s="230" t="s">
        <v>258</v>
      </c>
      <c r="H12" s="229">
        <v>0</v>
      </c>
    </row>
    <row r="13" spans="1:8" ht="15" customHeight="1" x14ac:dyDescent="0.2">
      <c r="A13" s="116">
        <v>4</v>
      </c>
      <c r="B13" s="2" t="s">
        <v>33</v>
      </c>
      <c r="C13" s="117">
        <v>0</v>
      </c>
      <c r="D13" s="42"/>
      <c r="E13" s="42"/>
      <c r="F13" s="231">
        <v>39</v>
      </c>
      <c r="G13" s="140" t="s">
        <v>241</v>
      </c>
      <c r="H13" s="139">
        <v>0</v>
      </c>
    </row>
    <row r="14" spans="1:8" x14ac:dyDescent="0.2">
      <c r="A14" s="116">
        <v>5</v>
      </c>
      <c r="B14" s="2" t="s">
        <v>34</v>
      </c>
      <c r="C14" s="117">
        <v>0</v>
      </c>
      <c r="D14" s="42"/>
      <c r="E14" s="42"/>
      <c r="F14" s="231">
        <v>40</v>
      </c>
      <c r="G14" s="15" t="s">
        <v>224</v>
      </c>
      <c r="H14" s="139">
        <v>0</v>
      </c>
    </row>
    <row r="15" spans="1:8" ht="22.5" x14ac:dyDescent="0.2">
      <c r="A15" s="116">
        <v>6</v>
      </c>
      <c r="B15" s="2" t="s">
        <v>231</v>
      </c>
      <c r="C15" s="117">
        <v>0</v>
      </c>
      <c r="D15" s="42"/>
      <c r="E15" s="42"/>
      <c r="F15" s="277">
        <v>41</v>
      </c>
      <c r="G15" s="140" t="s">
        <v>245</v>
      </c>
      <c r="H15" s="139">
        <v>0</v>
      </c>
    </row>
    <row r="16" spans="1:8" x14ac:dyDescent="0.2">
      <c r="A16" s="116">
        <v>7</v>
      </c>
      <c r="B16" s="2" t="s">
        <v>35</v>
      </c>
      <c r="C16" s="117">
        <v>50</v>
      </c>
      <c r="D16" s="42"/>
      <c r="E16" s="42"/>
      <c r="F16" s="232"/>
      <c r="G16" s="233"/>
      <c r="H16" s="253"/>
    </row>
    <row r="17" spans="1:14" x14ac:dyDescent="0.2">
      <c r="A17" s="116">
        <v>8</v>
      </c>
      <c r="B17" s="118" t="s">
        <v>113</v>
      </c>
      <c r="C17" s="69">
        <f>SUM(C10:C16)</f>
        <v>7646143</v>
      </c>
      <c r="D17" s="42"/>
      <c r="E17" s="42"/>
      <c r="F17" s="231">
        <v>42</v>
      </c>
      <c r="G17" s="140" t="s">
        <v>224</v>
      </c>
      <c r="H17" s="139">
        <v>0</v>
      </c>
    </row>
    <row r="18" spans="1:14" x14ac:dyDescent="0.2">
      <c r="A18" s="116"/>
      <c r="B18" s="118"/>
      <c r="C18" s="117"/>
      <c r="D18" s="42"/>
      <c r="E18" s="42"/>
      <c r="F18" s="231">
        <v>43</v>
      </c>
      <c r="G18" s="140" t="s">
        <v>242</v>
      </c>
      <c r="H18" s="139">
        <v>0</v>
      </c>
    </row>
    <row r="19" spans="1:14" x14ac:dyDescent="0.2">
      <c r="A19" s="116">
        <v>9</v>
      </c>
      <c r="B19" s="2" t="s">
        <v>266</v>
      </c>
      <c r="C19" s="117">
        <v>1244000</v>
      </c>
      <c r="D19" s="42"/>
      <c r="E19" s="42"/>
      <c r="F19" s="231">
        <v>44</v>
      </c>
      <c r="G19" s="15" t="s">
        <v>322</v>
      </c>
      <c r="H19" s="139">
        <v>73</v>
      </c>
    </row>
    <row r="20" spans="1:14" x14ac:dyDescent="0.2">
      <c r="A20" s="116">
        <v>10</v>
      </c>
      <c r="B20" s="2" t="s">
        <v>13</v>
      </c>
      <c r="C20" s="234">
        <f>'P6 - Mzdy'!G17:G17</f>
        <v>6402093</v>
      </c>
      <c r="D20" s="42"/>
      <c r="E20" s="42"/>
      <c r="F20" s="231">
        <v>45</v>
      </c>
      <c r="G20" s="140" t="s">
        <v>323</v>
      </c>
      <c r="H20" s="139">
        <v>0</v>
      </c>
    </row>
    <row r="21" spans="1:14" x14ac:dyDescent="0.2">
      <c r="A21" s="116">
        <v>11</v>
      </c>
      <c r="B21" s="2" t="s">
        <v>265</v>
      </c>
      <c r="C21" s="234">
        <v>0</v>
      </c>
      <c r="D21" s="42"/>
      <c r="E21" s="42"/>
      <c r="F21" s="231">
        <v>46</v>
      </c>
      <c r="G21" s="235" t="s">
        <v>324</v>
      </c>
      <c r="H21" s="40">
        <f>H17+H18+H20+H19</f>
        <v>73</v>
      </c>
    </row>
    <row r="22" spans="1:14" x14ac:dyDescent="0.2">
      <c r="A22" s="116">
        <v>12</v>
      </c>
      <c r="B22" s="2" t="s">
        <v>267</v>
      </c>
      <c r="C22" s="234">
        <v>50</v>
      </c>
      <c r="D22" s="42"/>
      <c r="E22" s="42"/>
      <c r="F22" s="232"/>
      <c r="G22" s="233"/>
      <c r="H22" s="253"/>
    </row>
    <row r="23" spans="1:14" x14ac:dyDescent="0.2">
      <c r="A23" s="116">
        <v>13</v>
      </c>
      <c r="B23" s="2" t="s">
        <v>40</v>
      </c>
      <c r="C23" s="117">
        <v>0</v>
      </c>
      <c r="D23" s="42"/>
      <c r="E23" s="42"/>
      <c r="F23" s="231">
        <v>47</v>
      </c>
      <c r="G23" s="15" t="s">
        <v>102</v>
      </c>
      <c r="H23" s="139">
        <v>0</v>
      </c>
      <c r="N23" s="76"/>
    </row>
    <row r="24" spans="1:14" x14ac:dyDescent="0.2">
      <c r="A24" s="116">
        <v>14</v>
      </c>
      <c r="B24" s="168" t="s">
        <v>254</v>
      </c>
      <c r="C24" s="117">
        <v>0</v>
      </c>
      <c r="D24" s="42"/>
      <c r="E24" s="42"/>
      <c r="F24" s="231">
        <v>48</v>
      </c>
      <c r="G24" s="15" t="s">
        <v>329</v>
      </c>
      <c r="H24" s="139">
        <f>'P4 - Investice'!E51</f>
        <v>0</v>
      </c>
    </row>
    <row r="25" spans="1:14" x14ac:dyDescent="0.2">
      <c r="A25" s="116"/>
      <c r="B25" s="2"/>
      <c r="C25" s="117"/>
      <c r="D25" s="42"/>
      <c r="E25" s="42"/>
      <c r="F25" s="231">
        <v>49</v>
      </c>
      <c r="G25" s="15" t="s">
        <v>272</v>
      </c>
      <c r="H25" s="139">
        <v>0</v>
      </c>
    </row>
    <row r="26" spans="1:14" x14ac:dyDescent="0.2">
      <c r="A26" s="116">
        <v>15</v>
      </c>
      <c r="B26" s="118" t="s">
        <v>114</v>
      </c>
      <c r="C26" s="69">
        <f>SUM(C19:C24)</f>
        <v>7646143</v>
      </c>
      <c r="D26" s="42"/>
      <c r="E26" s="42"/>
      <c r="F26" s="231">
        <v>50</v>
      </c>
      <c r="G26" s="140" t="s">
        <v>243</v>
      </c>
      <c r="H26" s="139">
        <f>'P4 - Investice'!C51</f>
        <v>0</v>
      </c>
    </row>
    <row r="27" spans="1:14" x14ac:dyDescent="0.2">
      <c r="A27" s="132"/>
      <c r="B27" s="133"/>
      <c r="C27" s="117"/>
      <c r="D27" s="42"/>
      <c r="E27" s="42"/>
      <c r="F27" s="277">
        <v>51</v>
      </c>
      <c r="G27" s="140" t="s">
        <v>255</v>
      </c>
      <c r="H27" s="139">
        <f>'P4 - Investice'!E44</f>
        <v>0</v>
      </c>
    </row>
    <row r="28" spans="1:14" ht="25.5" customHeight="1" x14ac:dyDescent="0.2">
      <c r="A28" s="279">
        <v>16</v>
      </c>
      <c r="B28" s="118" t="s">
        <v>227</v>
      </c>
      <c r="C28" s="236">
        <f>+C17-C26</f>
        <v>0</v>
      </c>
      <c r="D28" s="42"/>
      <c r="E28" s="42"/>
      <c r="F28" s="277">
        <v>52</v>
      </c>
      <c r="G28" s="131" t="s">
        <v>261</v>
      </c>
      <c r="H28" s="238">
        <v>0</v>
      </c>
    </row>
    <row r="29" spans="1:14" ht="13.5" thickBot="1" x14ac:dyDescent="0.25">
      <c r="A29" s="135"/>
      <c r="B29" s="136"/>
      <c r="C29" s="120"/>
      <c r="D29" s="42"/>
      <c r="E29" s="42"/>
      <c r="F29" s="278">
        <v>53</v>
      </c>
      <c r="G29" s="140" t="s">
        <v>223</v>
      </c>
      <c r="H29" s="139">
        <f>H12</f>
        <v>0</v>
      </c>
    </row>
    <row r="30" spans="1:14" ht="22.5" x14ac:dyDescent="0.2">
      <c r="C30" s="42"/>
      <c r="D30" s="42"/>
      <c r="E30" s="42"/>
      <c r="F30" s="277">
        <v>54</v>
      </c>
      <c r="G30" s="237" t="s">
        <v>259</v>
      </c>
      <c r="H30" s="238">
        <f>'P4 - Investice'!D51</f>
        <v>0</v>
      </c>
    </row>
    <row r="31" spans="1:14" ht="23.25" thickBot="1" x14ac:dyDescent="0.25">
      <c r="A31" s="24"/>
      <c r="B31" s="14" t="s">
        <v>249</v>
      </c>
      <c r="C31" s="248" t="s">
        <v>119</v>
      </c>
      <c r="D31" s="42"/>
      <c r="E31" s="42"/>
      <c r="F31" s="277">
        <v>55</v>
      </c>
      <c r="G31" s="140" t="s">
        <v>244</v>
      </c>
      <c r="H31" s="139">
        <v>0</v>
      </c>
    </row>
    <row r="32" spans="1:14" x14ac:dyDescent="0.2">
      <c r="A32" s="114">
        <v>17</v>
      </c>
      <c r="B32" s="115" t="s">
        <v>104</v>
      </c>
      <c r="C32" s="239">
        <v>0</v>
      </c>
      <c r="D32" s="42"/>
      <c r="E32" s="42"/>
      <c r="F32" s="231">
        <v>56</v>
      </c>
      <c r="G32" s="235" t="s">
        <v>325</v>
      </c>
      <c r="H32" s="40">
        <f>SUM(H23:H31)</f>
        <v>0</v>
      </c>
    </row>
    <row r="33" spans="1:8" ht="13.5" customHeight="1" x14ac:dyDescent="0.2">
      <c r="A33" s="150">
        <v>18</v>
      </c>
      <c r="B33" s="153" t="s">
        <v>225</v>
      </c>
      <c r="C33" s="240">
        <v>0</v>
      </c>
      <c r="D33" s="42"/>
      <c r="E33" s="42"/>
      <c r="F33" s="231"/>
      <c r="G33" s="235"/>
      <c r="H33" s="40"/>
    </row>
    <row r="34" spans="1:8" x14ac:dyDescent="0.2">
      <c r="A34" s="150">
        <v>19</v>
      </c>
      <c r="B34" s="153" t="s">
        <v>306</v>
      </c>
      <c r="C34" s="240">
        <v>0</v>
      </c>
      <c r="D34" s="42"/>
      <c r="E34" s="42"/>
      <c r="F34" s="231">
        <v>57</v>
      </c>
      <c r="G34" s="235" t="s">
        <v>103</v>
      </c>
      <c r="H34" s="40">
        <f>H10+H21-H32</f>
        <v>55368</v>
      </c>
    </row>
    <row r="35" spans="1:8" x14ac:dyDescent="0.2">
      <c r="A35" s="150"/>
      <c r="B35" s="273"/>
      <c r="C35" s="240"/>
      <c r="D35" s="42"/>
      <c r="E35" s="42"/>
      <c r="F35" s="232"/>
      <c r="G35" s="233"/>
      <c r="H35" s="253"/>
    </row>
    <row r="36" spans="1:8" ht="39" customHeight="1" x14ac:dyDescent="0.2">
      <c r="A36" s="119">
        <v>20</v>
      </c>
      <c r="B36" s="65" t="s">
        <v>105</v>
      </c>
      <c r="C36" s="41">
        <v>0</v>
      </c>
      <c r="D36" s="42"/>
      <c r="E36" s="42"/>
      <c r="F36" s="277">
        <v>58</v>
      </c>
      <c r="G36" s="140" t="s">
        <v>334</v>
      </c>
      <c r="H36" s="139">
        <v>0</v>
      </c>
    </row>
    <row r="37" spans="1:8" x14ac:dyDescent="0.2">
      <c r="A37" s="119">
        <v>21</v>
      </c>
      <c r="B37" s="65" t="s">
        <v>106</v>
      </c>
      <c r="C37" s="41">
        <v>0</v>
      </c>
      <c r="D37" s="42"/>
      <c r="E37" s="42"/>
      <c r="F37" s="231"/>
      <c r="G37" s="15"/>
      <c r="H37" s="139"/>
    </row>
    <row r="38" spans="1:8" x14ac:dyDescent="0.2">
      <c r="A38" s="119">
        <v>22</v>
      </c>
      <c r="B38" s="65" t="s">
        <v>319</v>
      </c>
      <c r="C38" s="41">
        <v>0</v>
      </c>
      <c r="D38" s="42"/>
      <c r="E38" s="42"/>
      <c r="F38" s="231">
        <v>59</v>
      </c>
      <c r="G38" s="235" t="s">
        <v>271</v>
      </c>
      <c r="H38" s="40">
        <f>H10-H15+H21-H32-H36</f>
        <v>55368</v>
      </c>
    </row>
    <row r="39" spans="1:8" ht="23.25" thickBot="1" x14ac:dyDescent="0.25">
      <c r="A39" s="119">
        <v>23</v>
      </c>
      <c r="B39" s="131" t="s">
        <v>253</v>
      </c>
      <c r="C39" s="41">
        <v>0</v>
      </c>
      <c r="D39" s="241"/>
      <c r="E39" s="241"/>
      <c r="F39" s="242"/>
      <c r="G39" s="243"/>
      <c r="H39" s="244"/>
    </row>
    <row r="40" spans="1:8" x14ac:dyDescent="0.2">
      <c r="A40" s="119">
        <v>24</v>
      </c>
      <c r="B40" s="131" t="s">
        <v>264</v>
      </c>
      <c r="C40" s="41">
        <v>0</v>
      </c>
      <c r="D40" s="241"/>
      <c r="E40" s="241"/>
      <c r="F40" s="245"/>
      <c r="G40" s="25"/>
      <c r="H40" s="246"/>
    </row>
    <row r="41" spans="1:8" ht="22.5" x14ac:dyDescent="0.2">
      <c r="A41" s="119">
        <v>25</v>
      </c>
      <c r="B41" s="131" t="s">
        <v>107</v>
      </c>
      <c r="C41" s="41">
        <v>0</v>
      </c>
      <c r="D41" s="241"/>
      <c r="E41" s="241"/>
      <c r="H41" s="127"/>
    </row>
    <row r="42" spans="1:8" x14ac:dyDescent="0.2">
      <c r="A42" s="119">
        <v>26</v>
      </c>
      <c r="B42" s="65" t="s">
        <v>108</v>
      </c>
      <c r="C42" s="41">
        <v>0</v>
      </c>
      <c r="D42" s="241"/>
      <c r="E42" s="241"/>
      <c r="H42" s="127"/>
    </row>
    <row r="43" spans="1:8" ht="13.5" thickBot="1" x14ac:dyDescent="0.25">
      <c r="A43" s="119">
        <v>27</v>
      </c>
      <c r="B43" s="131" t="s">
        <v>112</v>
      </c>
      <c r="C43" s="41">
        <v>0</v>
      </c>
      <c r="D43" s="42"/>
      <c r="E43" s="42"/>
      <c r="F43" s="42"/>
      <c r="G43" s="247" t="s">
        <v>42</v>
      </c>
      <c r="H43" s="248" t="s">
        <v>119</v>
      </c>
    </row>
    <row r="44" spans="1:8" ht="14.25" customHeight="1" x14ac:dyDescent="0.2">
      <c r="A44" s="119">
        <v>28</v>
      </c>
      <c r="B44" s="67" t="s">
        <v>101</v>
      </c>
      <c r="C44" s="40">
        <f>SUM(C36:C43)</f>
        <v>0</v>
      </c>
      <c r="D44" s="42"/>
      <c r="E44" s="42"/>
      <c r="F44" s="114">
        <v>60</v>
      </c>
      <c r="G44" s="249" t="s">
        <v>104</v>
      </c>
      <c r="H44" s="239">
        <v>16155</v>
      </c>
    </row>
    <row r="45" spans="1:8" x14ac:dyDescent="0.2">
      <c r="A45" s="119"/>
      <c r="B45" s="272"/>
      <c r="C45" s="253"/>
      <c r="D45" s="42"/>
      <c r="E45" s="42"/>
      <c r="F45" s="232"/>
      <c r="G45" s="233"/>
      <c r="H45" s="253"/>
    </row>
    <row r="46" spans="1:8" x14ac:dyDescent="0.2">
      <c r="A46" s="119">
        <v>29</v>
      </c>
      <c r="B46" s="65" t="s">
        <v>38</v>
      </c>
      <c r="C46" s="41">
        <f>'P4 - Investice'!C21</f>
        <v>0</v>
      </c>
      <c r="D46" s="42"/>
      <c r="E46" s="42"/>
      <c r="F46" s="150">
        <v>61</v>
      </c>
      <c r="G46" s="250" t="s">
        <v>228</v>
      </c>
      <c r="H46" s="240">
        <v>0</v>
      </c>
    </row>
    <row r="47" spans="1:8" x14ac:dyDescent="0.2">
      <c r="A47" s="119">
        <v>30</v>
      </c>
      <c r="B47" s="65" t="s">
        <v>37</v>
      </c>
      <c r="C47" s="41">
        <f>'P4 - Investice'!C16</f>
        <v>0</v>
      </c>
      <c r="D47" s="241"/>
      <c r="E47" s="241"/>
      <c r="F47" s="119">
        <v>62</v>
      </c>
      <c r="G47" s="67" t="s">
        <v>324</v>
      </c>
      <c r="H47" s="62">
        <f>SUM(H46:H46)</f>
        <v>0</v>
      </c>
    </row>
    <row r="48" spans="1:8" x14ac:dyDescent="0.2">
      <c r="A48" s="119">
        <v>31</v>
      </c>
      <c r="B48" s="65" t="s">
        <v>240</v>
      </c>
      <c r="C48" s="41">
        <v>0</v>
      </c>
      <c r="D48" s="42"/>
      <c r="E48" s="42"/>
      <c r="F48" s="251"/>
      <c r="G48" s="252"/>
      <c r="H48" s="253"/>
    </row>
    <row r="49" spans="1:8" ht="22.5" x14ac:dyDescent="0.2">
      <c r="A49" s="275">
        <v>32</v>
      </c>
      <c r="B49" s="276" t="s">
        <v>320</v>
      </c>
      <c r="C49" s="41">
        <v>0</v>
      </c>
      <c r="D49" s="42"/>
      <c r="E49" s="42"/>
      <c r="F49" s="275">
        <v>63</v>
      </c>
      <c r="G49" s="274" t="s">
        <v>337</v>
      </c>
      <c r="H49" s="139">
        <v>0</v>
      </c>
    </row>
    <row r="50" spans="1:8" x14ac:dyDescent="0.2">
      <c r="A50" s="119">
        <v>33</v>
      </c>
      <c r="B50" s="65" t="s">
        <v>36</v>
      </c>
      <c r="C50" s="41">
        <f>'P4 - Investice'!C9</f>
        <v>0</v>
      </c>
      <c r="D50" s="42"/>
      <c r="E50" s="42"/>
      <c r="F50" s="119">
        <v>64</v>
      </c>
      <c r="G50" s="64" t="s">
        <v>321</v>
      </c>
      <c r="H50" s="139">
        <v>0</v>
      </c>
    </row>
    <row r="51" spans="1:8" x14ac:dyDescent="0.2">
      <c r="A51" s="119">
        <v>34</v>
      </c>
      <c r="B51" s="65" t="s">
        <v>39</v>
      </c>
      <c r="C51" s="41"/>
      <c r="D51" s="254"/>
      <c r="E51" s="254"/>
      <c r="F51" s="119">
        <v>65</v>
      </c>
      <c r="G51" s="67" t="s">
        <v>325</v>
      </c>
      <c r="H51" s="255">
        <f>SUM(H49:H50)</f>
        <v>0</v>
      </c>
    </row>
    <row r="52" spans="1:8" x14ac:dyDescent="0.2">
      <c r="A52" s="119">
        <v>35</v>
      </c>
      <c r="B52" s="67" t="s">
        <v>111</v>
      </c>
      <c r="C52" s="40">
        <f>SUM(C46:C51)</f>
        <v>0</v>
      </c>
      <c r="D52" s="254"/>
      <c r="E52" s="254"/>
      <c r="F52" s="251"/>
      <c r="G52" s="246" t="s">
        <v>331</v>
      </c>
      <c r="H52" s="41">
        <v>0</v>
      </c>
    </row>
    <row r="53" spans="1:8" x14ac:dyDescent="0.2">
      <c r="A53" s="134"/>
      <c r="B53" s="246" t="s">
        <v>331</v>
      </c>
      <c r="C53" s="41">
        <v>0</v>
      </c>
      <c r="D53" s="254"/>
      <c r="E53" s="254"/>
      <c r="F53" s="119">
        <v>66</v>
      </c>
      <c r="G53" s="67" t="s">
        <v>332</v>
      </c>
      <c r="H53" s="40">
        <f>H44+H47-H51-H52</f>
        <v>16155</v>
      </c>
    </row>
    <row r="54" spans="1:8" ht="13.5" thickBot="1" x14ac:dyDescent="0.25">
      <c r="A54" s="119">
        <v>36</v>
      </c>
      <c r="B54" s="67" t="s">
        <v>332</v>
      </c>
      <c r="C54" s="40">
        <f>+C32+C44-C52-C53</f>
        <v>0</v>
      </c>
      <c r="D54" s="254"/>
      <c r="E54" s="254"/>
      <c r="F54" s="232"/>
      <c r="G54" s="286" t="s">
        <v>333</v>
      </c>
      <c r="H54" s="256"/>
    </row>
    <row r="55" spans="1:8" ht="13.5" thickBot="1" x14ac:dyDescent="0.25">
      <c r="A55" s="137"/>
      <c r="B55" s="286" t="s">
        <v>333</v>
      </c>
      <c r="C55" s="256"/>
      <c r="D55" s="254"/>
      <c r="E55" s="254"/>
      <c r="F55" s="257"/>
      <c r="G55" s="258"/>
      <c r="H55" s="259"/>
    </row>
    <row r="56" spans="1:8" x14ac:dyDescent="0.2">
      <c r="D56" s="127"/>
      <c r="E56" s="127"/>
    </row>
    <row r="57" spans="1:8" x14ac:dyDescent="0.2">
      <c r="B57" s="24"/>
      <c r="C57" s="42"/>
      <c r="D57" s="254"/>
      <c r="E57" s="254"/>
      <c r="H57" s="13"/>
    </row>
    <row r="58" spans="1:8" s="47" customFormat="1" x14ac:dyDescent="0.2">
      <c r="A58" s="303" t="s">
        <v>348</v>
      </c>
      <c r="B58" s="305"/>
      <c r="C58" s="214" t="s">
        <v>341</v>
      </c>
      <c r="D58" s="42"/>
      <c r="E58" s="42"/>
      <c r="G58" s="24" t="s">
        <v>44</v>
      </c>
    </row>
    <row r="59" spans="1:8" s="74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">
      <c r="A60" s="303" t="s">
        <v>347</v>
      </c>
      <c r="B60" s="305"/>
      <c r="C60" s="214" t="s">
        <v>341</v>
      </c>
      <c r="D60" s="24"/>
      <c r="E60" s="24"/>
      <c r="F60" s="24"/>
      <c r="G60" s="24" t="s">
        <v>44</v>
      </c>
    </row>
    <row r="61" spans="1:8" s="74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">
      <c r="A62" s="303" t="s">
        <v>298</v>
      </c>
      <c r="B62" s="305"/>
      <c r="C62" s="24" t="s">
        <v>43</v>
      </c>
      <c r="D62" s="24"/>
      <c r="E62" s="24"/>
      <c r="F62" s="24"/>
      <c r="G62" s="24" t="s">
        <v>44</v>
      </c>
    </row>
    <row r="63" spans="1:8" s="74" customFormat="1" ht="15" customHeight="1" x14ac:dyDescent="0.2">
      <c r="A63" s="193"/>
      <c r="B63" s="76"/>
      <c r="D63" s="24"/>
      <c r="E63" s="24"/>
      <c r="F63" s="24"/>
      <c r="H63" s="46"/>
    </row>
    <row r="64" spans="1:8" s="74" customFormat="1" ht="15" customHeight="1" x14ac:dyDescent="0.2">
      <c r="A64" s="193"/>
      <c r="F64" s="24"/>
      <c r="G64" s="24"/>
      <c r="H64" s="92"/>
    </row>
    <row r="65" spans="1:8" s="74" customFormat="1" ht="15" customHeight="1" x14ac:dyDescent="0.2">
      <c r="A65" s="34"/>
      <c r="B65" s="207"/>
      <c r="C65" s="34"/>
      <c r="F65" s="24"/>
      <c r="G65" s="24"/>
      <c r="H65" s="92"/>
    </row>
    <row r="66" spans="1:8" s="47" customFormat="1" ht="17.25" customHeight="1" x14ac:dyDescent="0.2">
      <c r="A66" s="121"/>
      <c r="B66" s="34"/>
      <c r="C66" s="34"/>
      <c r="D66" s="24"/>
      <c r="E66" s="24"/>
      <c r="F66" s="74"/>
      <c r="G66" s="74"/>
      <c r="H66" s="74"/>
    </row>
    <row r="67" spans="1:8" s="47" customFormat="1" x14ac:dyDescent="0.2">
      <c r="A67" s="303"/>
      <c r="B67" s="304"/>
      <c r="C67" s="24"/>
      <c r="D67" s="24"/>
      <c r="E67" s="24"/>
      <c r="F67" s="74"/>
      <c r="G67" s="74"/>
      <c r="H67" s="74"/>
    </row>
    <row r="68" spans="1:8" s="47" customFormat="1" x14ac:dyDescent="0.2">
      <c r="A68" s="121"/>
      <c r="B68" s="24"/>
      <c r="C68" s="24"/>
      <c r="D68" s="24"/>
      <c r="E68" s="24"/>
      <c r="F68" s="121"/>
      <c r="G68" s="74"/>
      <c r="H68" s="74"/>
    </row>
    <row r="69" spans="1:8" x14ac:dyDescent="0.2">
      <c r="A69" s="303"/>
      <c r="B69" s="304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303"/>
      <c r="B71" s="304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  <pageSetUpPr fitToPage="1"/>
  </sheetPr>
  <dimension ref="A1:H58"/>
  <sheetViews>
    <sheetView showGridLines="0" zoomScaleNormal="100" workbookViewId="0">
      <selection activeCell="B61" sqref="B61"/>
    </sheetView>
  </sheetViews>
  <sheetFormatPr defaultColWidth="9.28515625" defaultRowHeight="12.75" x14ac:dyDescent="0.2"/>
  <cols>
    <col min="1" max="1" width="3.42578125" style="121" customWidth="1"/>
    <col min="2" max="2" width="51.5703125" style="121" customWidth="1"/>
    <col min="3" max="3" width="4" style="121" customWidth="1"/>
    <col min="4" max="4" width="17.28515625" style="121" customWidth="1"/>
    <col min="5" max="5" width="7" style="121" customWidth="1"/>
    <col min="6" max="6" width="5.5703125" style="121" customWidth="1"/>
    <col min="7" max="7" width="0.28515625" style="121" customWidth="1"/>
    <col min="8" max="8" width="11" style="121" customWidth="1"/>
    <col min="9" max="16384" width="9.28515625" style="121"/>
  </cols>
  <sheetData>
    <row r="1" spans="1:8" x14ac:dyDescent="0.2">
      <c r="A1" s="45" t="s">
        <v>0</v>
      </c>
      <c r="B1" s="92"/>
      <c r="C1" s="24"/>
      <c r="D1" s="46" t="s">
        <v>45</v>
      </c>
      <c r="E1" s="46"/>
    </row>
    <row r="2" spans="1:8" x14ac:dyDescent="0.2">
      <c r="A2" s="45" t="s">
        <v>121</v>
      </c>
      <c r="B2" s="45"/>
      <c r="C2" s="24"/>
      <c r="D2" s="46" t="s">
        <v>125</v>
      </c>
      <c r="E2" s="75">
        <f>'P1 - Přehled'!H2</f>
        <v>1459</v>
      </c>
    </row>
    <row r="3" spans="1:8" x14ac:dyDescent="0.2">
      <c r="A3" s="24"/>
      <c r="B3" s="24"/>
      <c r="C3" s="24"/>
      <c r="D3" s="24"/>
      <c r="E3" s="24"/>
    </row>
    <row r="4" spans="1:8" x14ac:dyDescent="0.2">
      <c r="A4" s="300" t="s">
        <v>342</v>
      </c>
      <c r="B4" s="300"/>
      <c r="C4" s="300"/>
      <c r="D4" s="300"/>
      <c r="E4" s="300"/>
    </row>
    <row r="5" spans="1:8" x14ac:dyDescent="0.2">
      <c r="A5" s="309" t="s">
        <v>238</v>
      </c>
      <c r="B5" s="310"/>
      <c r="C5" s="310"/>
      <c r="D5" s="310"/>
      <c r="E5" s="310"/>
    </row>
    <row r="6" spans="1:8" x14ac:dyDescent="0.2">
      <c r="A6" s="299"/>
      <c r="B6" s="305"/>
      <c r="C6" s="305"/>
      <c r="D6" s="305"/>
      <c r="E6" s="305"/>
      <c r="F6" s="305"/>
      <c r="G6" s="305"/>
      <c r="H6" s="305"/>
    </row>
    <row r="7" spans="1:8" ht="37.5" customHeight="1" x14ac:dyDescent="0.2">
      <c r="A7" s="301" t="str">
        <f>'P1 - Přehled'!A6:H6</f>
        <v>Základní škola a Mateřská škola při dětské léčebně, Cvikov, Ústavní 531, příspěvková organizace</v>
      </c>
      <c r="B7" s="311"/>
      <c r="C7" s="311"/>
      <c r="D7" s="311"/>
      <c r="E7" s="311"/>
      <c r="F7" s="209"/>
      <c r="G7" s="208"/>
      <c r="H7" s="209"/>
    </row>
    <row r="8" spans="1:8" x14ac:dyDescent="0.2">
      <c r="A8" s="299"/>
      <c r="B8" s="305"/>
      <c r="C8" s="305"/>
      <c r="D8" s="305"/>
      <c r="E8" s="305"/>
      <c r="F8" s="305"/>
      <c r="G8" s="305"/>
      <c r="H8" s="305"/>
    </row>
    <row r="9" spans="1:8" ht="13.5" thickBot="1" x14ac:dyDescent="0.25">
      <c r="A9" s="306" t="s">
        <v>46</v>
      </c>
      <c r="B9" s="306"/>
      <c r="C9" s="306"/>
      <c r="D9" s="46" t="s">
        <v>119</v>
      </c>
      <c r="E9" s="24"/>
    </row>
    <row r="10" spans="1:8" x14ac:dyDescent="0.2">
      <c r="A10" s="93">
        <v>1</v>
      </c>
      <c r="B10" s="94" t="s">
        <v>47</v>
      </c>
      <c r="C10" s="95"/>
      <c r="D10" s="113">
        <v>0</v>
      </c>
      <c r="E10" s="24"/>
    </row>
    <row r="11" spans="1:8" x14ac:dyDescent="0.2">
      <c r="A11" s="96">
        <v>2</v>
      </c>
      <c r="B11" s="97" t="s">
        <v>48</v>
      </c>
      <c r="C11" s="98"/>
      <c r="D11" s="41">
        <v>1244000</v>
      </c>
      <c r="E11" s="24"/>
    </row>
    <row r="12" spans="1:8" x14ac:dyDescent="0.2">
      <c r="A12" s="96"/>
      <c r="B12" s="97" t="s">
        <v>268</v>
      </c>
      <c r="C12" s="98"/>
      <c r="D12" s="41"/>
      <c r="E12" s="24"/>
    </row>
    <row r="13" spans="1:8" x14ac:dyDescent="0.2">
      <c r="A13" s="96">
        <v>3</v>
      </c>
      <c r="B13" s="99" t="s">
        <v>275</v>
      </c>
      <c r="C13" s="98"/>
      <c r="D13" s="41">
        <f>SUM(D30:D36)</f>
        <v>444000</v>
      </c>
      <c r="E13" s="24"/>
    </row>
    <row r="14" spans="1:8" x14ac:dyDescent="0.2">
      <c r="A14" s="96">
        <v>4</v>
      </c>
      <c r="B14" s="99" t="s">
        <v>51</v>
      </c>
      <c r="C14" s="98"/>
      <c r="D14" s="41">
        <v>10000</v>
      </c>
    </row>
    <row r="15" spans="1:8" x14ac:dyDescent="0.2">
      <c r="A15" s="96">
        <v>5</v>
      </c>
      <c r="B15" s="97" t="s">
        <v>115</v>
      </c>
      <c r="C15" s="98"/>
      <c r="D15" s="41">
        <v>8</v>
      </c>
      <c r="E15" s="24"/>
    </row>
    <row r="16" spans="1:8" x14ac:dyDescent="0.2">
      <c r="A16" s="96">
        <v>6</v>
      </c>
      <c r="B16" s="97" t="s">
        <v>327</v>
      </c>
      <c r="C16" s="98"/>
      <c r="D16" s="41">
        <v>0</v>
      </c>
      <c r="E16" s="24"/>
    </row>
    <row r="17" spans="1:5" x14ac:dyDescent="0.2">
      <c r="A17" s="96"/>
      <c r="B17" s="97"/>
      <c r="C17" s="98"/>
      <c r="D17" s="41"/>
      <c r="E17" s="24"/>
    </row>
    <row r="18" spans="1:5" x14ac:dyDescent="0.2">
      <c r="A18" s="96">
        <v>7</v>
      </c>
      <c r="B18" s="97" t="s">
        <v>49</v>
      </c>
      <c r="C18" s="98"/>
      <c r="D18" s="66">
        <f>'P2 - Bilance'!H32</f>
        <v>0</v>
      </c>
      <c r="E18" s="24"/>
    </row>
    <row r="19" spans="1:5" x14ac:dyDescent="0.2">
      <c r="A19" s="96">
        <v>8</v>
      </c>
      <c r="B19" s="99" t="s">
        <v>229</v>
      </c>
      <c r="C19" s="98"/>
      <c r="D19" s="66">
        <f>'P2 - Bilance'!C50</f>
        <v>0</v>
      </c>
      <c r="E19" s="24"/>
    </row>
    <row r="20" spans="1:5" x14ac:dyDescent="0.2">
      <c r="A20" s="96">
        <v>9</v>
      </c>
      <c r="B20" s="99" t="s">
        <v>50</v>
      </c>
      <c r="C20" s="98"/>
      <c r="D20" s="41">
        <f>'P2 - Bilance'!H51</f>
        <v>0</v>
      </c>
      <c r="E20" s="24"/>
    </row>
    <row r="21" spans="1:5" x14ac:dyDescent="0.2">
      <c r="A21" s="96">
        <v>10</v>
      </c>
      <c r="B21" s="97" t="s">
        <v>269</v>
      </c>
      <c r="C21" s="98"/>
      <c r="D21" s="41">
        <f>'P2 - Bilance'!C46+'P2 - Bilance'!C47</f>
        <v>0</v>
      </c>
      <c r="E21" s="24"/>
    </row>
    <row r="22" spans="1:5" x14ac:dyDescent="0.2">
      <c r="A22" s="96"/>
      <c r="C22" s="98"/>
      <c r="D22" s="41"/>
      <c r="E22" s="24"/>
    </row>
    <row r="23" spans="1:5" x14ac:dyDescent="0.2">
      <c r="A23" s="96" t="s">
        <v>262</v>
      </c>
      <c r="B23" s="97" t="s">
        <v>251</v>
      </c>
      <c r="C23" s="98"/>
      <c r="D23" s="192">
        <v>0</v>
      </c>
      <c r="E23" s="24"/>
    </row>
    <row r="24" spans="1:5" x14ac:dyDescent="0.2">
      <c r="A24" s="96" t="s">
        <v>263</v>
      </c>
      <c r="B24" s="97"/>
      <c r="C24" s="98"/>
      <c r="D24" s="192"/>
      <c r="E24" s="24"/>
    </row>
    <row r="25" spans="1:5" x14ac:dyDescent="0.2">
      <c r="A25" s="96" t="s">
        <v>273</v>
      </c>
      <c r="B25" s="97" t="s">
        <v>250</v>
      </c>
      <c r="C25" s="98"/>
      <c r="D25" s="192">
        <v>0</v>
      </c>
      <c r="E25" s="24"/>
    </row>
    <row r="26" spans="1:5" x14ac:dyDescent="0.2">
      <c r="A26" s="217" t="s">
        <v>274</v>
      </c>
      <c r="B26" s="97"/>
      <c r="C26" s="98"/>
      <c r="D26" s="192"/>
      <c r="E26" s="24"/>
    </row>
    <row r="27" spans="1:5" ht="13.5" thickBot="1" x14ac:dyDescent="0.25">
      <c r="A27" s="100">
        <v>13</v>
      </c>
      <c r="B27" s="101" t="s">
        <v>52</v>
      </c>
      <c r="C27" s="101"/>
      <c r="D27" s="120">
        <v>0</v>
      </c>
      <c r="E27" s="24"/>
    </row>
    <row r="28" spans="1:5" x14ac:dyDescent="0.2">
      <c r="A28" s="43"/>
      <c r="B28" s="130"/>
      <c r="C28" s="130"/>
      <c r="D28" s="42"/>
      <c r="E28" s="24"/>
    </row>
    <row r="29" spans="1:5" ht="13.5" thickBot="1" x14ac:dyDescent="0.25">
      <c r="A29" s="307" t="s">
        <v>260</v>
      </c>
      <c r="B29" s="307"/>
      <c r="C29" s="307"/>
      <c r="D29" s="248" t="s">
        <v>119</v>
      </c>
      <c r="E29" s="24"/>
    </row>
    <row r="30" spans="1:5" x14ac:dyDescent="0.2">
      <c r="A30" s="103">
        <v>14</v>
      </c>
      <c r="B30" s="261" t="s">
        <v>300</v>
      </c>
      <c r="C30" s="95"/>
      <c r="D30" s="113">
        <v>110000</v>
      </c>
      <c r="E30" s="24"/>
    </row>
    <row r="31" spans="1:5" x14ac:dyDescent="0.2">
      <c r="A31" s="96">
        <v>15</v>
      </c>
      <c r="B31" s="285" t="s">
        <v>335</v>
      </c>
      <c r="C31" s="98"/>
      <c r="D31" s="234">
        <v>0</v>
      </c>
      <c r="E31" s="24"/>
    </row>
    <row r="32" spans="1:5" x14ac:dyDescent="0.2">
      <c r="A32" s="96">
        <v>16</v>
      </c>
      <c r="B32" s="260" t="s">
        <v>336</v>
      </c>
      <c r="C32" s="98"/>
      <c r="D32" s="117">
        <v>334000</v>
      </c>
      <c r="E32" s="24"/>
    </row>
    <row r="33" spans="1:6" x14ac:dyDescent="0.2">
      <c r="A33" s="96">
        <v>17</v>
      </c>
      <c r="B33" s="104"/>
      <c r="C33" s="98"/>
      <c r="D33" s="117">
        <v>0</v>
      </c>
      <c r="E33" s="24"/>
    </row>
    <row r="34" spans="1:6" x14ac:dyDescent="0.2">
      <c r="A34" s="96">
        <v>18</v>
      </c>
      <c r="B34" s="104"/>
      <c r="C34" s="98"/>
      <c r="D34" s="117"/>
      <c r="E34" s="24"/>
    </row>
    <row r="35" spans="1:6" x14ac:dyDescent="0.2">
      <c r="A35" s="96">
        <v>19</v>
      </c>
      <c r="B35" s="104"/>
      <c r="C35" s="98"/>
      <c r="D35" s="117"/>
      <c r="E35" s="24"/>
    </row>
    <row r="36" spans="1:6" ht="13.5" thickBot="1" x14ac:dyDescent="0.25">
      <c r="A36" s="218">
        <v>20</v>
      </c>
      <c r="B36" s="219"/>
      <c r="C36" s="101"/>
      <c r="D36" s="120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308" t="s">
        <v>53</v>
      </c>
      <c r="C38" s="308"/>
      <c r="D38" s="102" t="s">
        <v>119</v>
      </c>
      <c r="E38" s="24"/>
    </row>
    <row r="39" spans="1:6" x14ac:dyDescent="0.2">
      <c r="A39" s="204">
        <v>21</v>
      </c>
      <c r="B39" s="107" t="s">
        <v>72</v>
      </c>
      <c r="C39" s="95"/>
      <c r="D39" s="113">
        <v>0</v>
      </c>
      <c r="E39" s="6"/>
    </row>
    <row r="40" spans="1:6" s="74" customFormat="1" ht="15" customHeight="1" x14ac:dyDescent="0.2">
      <c r="A40" s="203">
        <v>22</v>
      </c>
      <c r="B40" s="110" t="s">
        <v>276</v>
      </c>
      <c r="C40" s="98"/>
      <c r="D40" s="152">
        <v>0</v>
      </c>
      <c r="E40" s="45"/>
    </row>
    <row r="41" spans="1:6" s="74" customFormat="1" ht="15" customHeight="1" x14ac:dyDescent="0.2">
      <c r="A41" s="96">
        <v>23</v>
      </c>
      <c r="B41" s="104" t="s">
        <v>252</v>
      </c>
      <c r="C41" s="98"/>
      <c r="D41" s="41">
        <v>0</v>
      </c>
      <c r="E41" s="24"/>
    </row>
    <row r="42" spans="1:6" s="74" customFormat="1" ht="15" customHeight="1" thickBot="1" x14ac:dyDescent="0.25">
      <c r="A42" s="105">
        <v>24</v>
      </c>
      <c r="B42" s="108" t="s">
        <v>123</v>
      </c>
      <c r="C42" s="101"/>
      <c r="D42" s="145">
        <v>0</v>
      </c>
      <c r="E42" s="45"/>
    </row>
    <row r="43" spans="1:6" s="74" customFormat="1" ht="15" customHeight="1" x14ac:dyDescent="0.2">
      <c r="A43" s="109"/>
      <c r="B43" s="44"/>
      <c r="C43" s="43"/>
      <c r="D43" s="43"/>
      <c r="E43" s="24"/>
    </row>
    <row r="44" spans="1:6" s="74" customFormat="1" ht="15" customHeight="1" thickBot="1" x14ac:dyDescent="0.25">
      <c r="A44" s="308" t="s">
        <v>120</v>
      </c>
      <c r="B44" s="308"/>
      <c r="C44" s="308"/>
      <c r="D44" s="308"/>
      <c r="E44" s="45"/>
    </row>
    <row r="45" spans="1:6" s="74" customFormat="1" ht="15" customHeight="1" x14ac:dyDescent="0.2">
      <c r="A45" s="103">
        <v>25</v>
      </c>
      <c r="B45" s="94" t="s">
        <v>278</v>
      </c>
      <c r="C45" s="95"/>
      <c r="D45" s="144">
        <v>0</v>
      </c>
    </row>
    <row r="46" spans="1:6" s="74" customFormat="1" ht="15" customHeight="1" x14ac:dyDescent="0.2">
      <c r="A46" s="96">
        <v>26</v>
      </c>
      <c r="B46" s="110"/>
      <c r="C46" s="98"/>
      <c r="D46" s="66"/>
      <c r="E46" s="92"/>
    </row>
    <row r="47" spans="1:6" ht="13.5" thickBot="1" x14ac:dyDescent="0.25">
      <c r="A47" s="105">
        <v>27</v>
      </c>
      <c r="B47" s="106"/>
      <c r="C47" s="101"/>
      <c r="D47" s="145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346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345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299</v>
      </c>
      <c r="B53" s="45"/>
      <c r="C53" s="45"/>
      <c r="D53" s="45"/>
    </row>
    <row r="54" spans="1:5" x14ac:dyDescent="0.2">
      <c r="A54" s="74"/>
      <c r="B54" s="74"/>
      <c r="C54" s="74"/>
      <c r="D54" s="74"/>
    </row>
    <row r="55" spans="1:5" x14ac:dyDescent="0.2">
      <c r="A55" s="92"/>
      <c r="B55" s="92"/>
      <c r="C55" s="92"/>
      <c r="D55" s="92"/>
    </row>
    <row r="56" spans="1:5" x14ac:dyDescent="0.2">
      <c r="A56" s="24"/>
      <c r="B56" s="76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8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</sheetPr>
  <dimension ref="A1:H65"/>
  <sheetViews>
    <sheetView showGridLines="0" topLeftCell="A36" zoomScaleNormal="100" workbookViewId="0">
      <selection activeCell="B62" sqref="B62:C62"/>
    </sheetView>
  </sheetViews>
  <sheetFormatPr defaultColWidth="9.28515625" defaultRowHeight="12.75" x14ac:dyDescent="0.2"/>
  <cols>
    <col min="1" max="1" width="35.85546875" style="128" customWidth="1"/>
    <col min="2" max="5" width="17.5703125" style="128" customWidth="1"/>
    <col min="6" max="6" width="7.42578125" style="128" customWidth="1"/>
    <col min="7" max="7" width="10.5703125" style="128" customWidth="1"/>
    <col min="8" max="8" width="2.42578125" style="128" customWidth="1"/>
    <col min="9" max="16384" width="9.28515625" style="128"/>
  </cols>
  <sheetData>
    <row r="1" spans="1:8" x14ac:dyDescent="0.2">
      <c r="A1" s="80" t="s">
        <v>0</v>
      </c>
      <c r="E1" s="81" t="s">
        <v>54</v>
      </c>
    </row>
    <row r="2" spans="1:8" x14ac:dyDescent="0.2">
      <c r="A2" s="80" t="s">
        <v>121</v>
      </c>
      <c r="E2" s="81" t="s">
        <v>125</v>
      </c>
      <c r="F2" s="215">
        <f>'P1 - Přehled'!H2</f>
        <v>1459</v>
      </c>
    </row>
    <row r="3" spans="1:8" x14ac:dyDescent="0.2">
      <c r="A3" s="322" t="s">
        <v>311</v>
      </c>
      <c r="B3" s="322"/>
      <c r="C3" s="322"/>
      <c r="D3" s="322"/>
      <c r="E3" s="322"/>
      <c r="F3" s="322"/>
    </row>
    <row r="4" spans="1:8" x14ac:dyDescent="0.2">
      <c r="A4" s="82"/>
      <c r="B4" s="82"/>
      <c r="C4" s="82"/>
      <c r="D4" s="82"/>
      <c r="E4" s="82"/>
      <c r="F4" s="82"/>
    </row>
    <row r="5" spans="1:8" ht="39" customHeight="1" x14ac:dyDescent="0.2">
      <c r="A5" s="301" t="str">
        <f>'P1 - Přehled'!A6:H6</f>
        <v>Základní škola a Mateřská škola při dětské léčebně, Cvikov, Ústavní 531, příspěvková organizace</v>
      </c>
      <c r="B5" s="311"/>
      <c r="C5" s="311"/>
      <c r="D5" s="311"/>
      <c r="E5" s="311"/>
      <c r="F5" s="311"/>
      <c r="G5" s="209"/>
      <c r="H5" s="209"/>
    </row>
    <row r="6" spans="1:8" x14ac:dyDescent="0.2">
      <c r="A6" s="129"/>
      <c r="B6" s="129"/>
      <c r="C6" s="129"/>
      <c r="D6" s="129"/>
      <c r="E6" s="129"/>
      <c r="F6" s="129"/>
    </row>
    <row r="7" spans="1:8" x14ac:dyDescent="0.2">
      <c r="A7" s="322" t="s">
        <v>328</v>
      </c>
      <c r="B7" s="322"/>
      <c r="C7" s="322"/>
      <c r="D7" s="322"/>
      <c r="E7" s="322"/>
      <c r="F7" s="322"/>
    </row>
    <row r="8" spans="1:8" x14ac:dyDescent="0.2">
      <c r="A8" s="319" t="s">
        <v>55</v>
      </c>
      <c r="B8" s="320" t="s">
        <v>56</v>
      </c>
      <c r="C8" s="312" t="s">
        <v>230</v>
      </c>
      <c r="D8" s="313"/>
      <c r="E8" s="205" t="s">
        <v>119</v>
      </c>
      <c r="F8" s="84"/>
      <c r="G8" s="85"/>
      <c r="H8" s="85"/>
    </row>
    <row r="9" spans="1:8" x14ac:dyDescent="0.2">
      <c r="A9" s="319" t="s">
        <v>122</v>
      </c>
      <c r="B9" s="320">
        <f>SUM(B10:B12)</f>
        <v>0</v>
      </c>
      <c r="C9" s="314">
        <f>SUM(C10:C12)</f>
        <v>0</v>
      </c>
      <c r="D9" s="315"/>
      <c r="E9" s="325"/>
      <c r="F9" s="325"/>
      <c r="G9" s="85"/>
    </row>
    <row r="10" spans="1:8" x14ac:dyDescent="0.2">
      <c r="A10" s="321"/>
      <c r="B10" s="320"/>
      <c r="C10" s="316"/>
      <c r="D10" s="315"/>
      <c r="E10" s="325"/>
      <c r="F10" s="325"/>
      <c r="G10" s="85"/>
    </row>
    <row r="11" spans="1:8" x14ac:dyDescent="0.2">
      <c r="A11" s="321"/>
      <c r="B11" s="320"/>
      <c r="C11" s="316"/>
      <c r="D11" s="315"/>
      <c r="E11" s="325"/>
      <c r="F11" s="325"/>
      <c r="G11" s="85"/>
    </row>
    <row r="12" spans="1:8" x14ac:dyDescent="0.2">
      <c r="A12" s="321"/>
      <c r="B12" s="320"/>
      <c r="C12" s="316"/>
      <c r="D12" s="315"/>
      <c r="E12" s="85"/>
      <c r="F12" s="85"/>
      <c r="G12" s="85"/>
    </row>
    <row r="13" spans="1:8" x14ac:dyDescent="0.2">
      <c r="A13" s="85"/>
      <c r="B13" s="85"/>
      <c r="C13" s="85"/>
      <c r="D13" s="85"/>
      <c r="E13" s="85"/>
      <c r="F13" s="81"/>
      <c r="G13" s="85"/>
    </row>
    <row r="14" spans="1:8" x14ac:dyDescent="0.2">
      <c r="A14" s="322" t="s">
        <v>256</v>
      </c>
      <c r="B14" s="322"/>
      <c r="C14" s="322"/>
      <c r="D14" s="322"/>
      <c r="E14" s="322"/>
      <c r="F14" s="322"/>
      <c r="G14" s="85"/>
    </row>
    <row r="15" spans="1:8" x14ac:dyDescent="0.2">
      <c r="A15" s="312" t="s">
        <v>55</v>
      </c>
      <c r="B15" s="313"/>
      <c r="C15" s="83" t="s">
        <v>230</v>
      </c>
      <c r="D15" s="83" t="s">
        <v>279</v>
      </c>
    </row>
    <row r="16" spans="1:8" x14ac:dyDescent="0.2">
      <c r="A16" s="319" t="s">
        <v>57</v>
      </c>
      <c r="B16" s="320"/>
      <c r="C16" s="87">
        <f>SUM(C17:C20)</f>
        <v>0</v>
      </c>
      <c r="D16" s="223" t="s">
        <v>287</v>
      </c>
    </row>
    <row r="17" spans="1:7" x14ac:dyDescent="0.2">
      <c r="A17" s="321"/>
      <c r="B17" s="320"/>
      <c r="C17" s="90"/>
      <c r="D17" s="221"/>
    </row>
    <row r="18" spans="1:7" x14ac:dyDescent="0.2">
      <c r="A18" s="321"/>
      <c r="B18" s="320"/>
      <c r="C18" s="90"/>
      <c r="D18" s="221"/>
    </row>
    <row r="19" spans="1:7" x14ac:dyDescent="0.2">
      <c r="A19" s="321"/>
      <c r="B19" s="320"/>
      <c r="C19" s="90"/>
      <c r="D19" s="221"/>
      <c r="E19" s="317"/>
      <c r="F19" s="318"/>
    </row>
    <row r="20" spans="1:7" x14ac:dyDescent="0.2">
      <c r="A20" s="321"/>
      <c r="B20" s="320"/>
      <c r="C20" s="90"/>
      <c r="D20" s="88"/>
    </row>
    <row r="21" spans="1:7" x14ac:dyDescent="0.2">
      <c r="A21" s="319" t="s">
        <v>58</v>
      </c>
      <c r="B21" s="320">
        <f>SUM(B22:B27)</f>
        <v>0</v>
      </c>
      <c r="C21" s="87">
        <f>SUM(C22:C27)</f>
        <v>0</v>
      </c>
      <c r="D21" s="223" t="s">
        <v>287</v>
      </c>
    </row>
    <row r="22" spans="1:7" x14ac:dyDescent="0.2">
      <c r="A22" s="321"/>
      <c r="B22" s="320"/>
      <c r="C22" s="90"/>
      <c r="D22" s="88"/>
    </row>
    <row r="23" spans="1:7" x14ac:dyDescent="0.2">
      <c r="A23" s="321"/>
      <c r="B23" s="320"/>
      <c r="C23" s="90"/>
      <c r="D23" s="88"/>
    </row>
    <row r="24" spans="1:7" x14ac:dyDescent="0.2">
      <c r="A24" s="321"/>
      <c r="B24" s="320"/>
      <c r="C24" s="90"/>
      <c r="D24" s="88"/>
    </row>
    <row r="25" spans="1:7" x14ac:dyDescent="0.2">
      <c r="A25" s="321"/>
      <c r="B25" s="320"/>
      <c r="C25" s="90"/>
      <c r="D25" s="88"/>
    </row>
    <row r="26" spans="1:7" x14ac:dyDescent="0.2">
      <c r="A26" s="321"/>
      <c r="B26" s="320"/>
      <c r="C26" s="262"/>
      <c r="D26" s="88"/>
    </row>
    <row r="27" spans="1:7" x14ac:dyDescent="0.2">
      <c r="A27" s="321"/>
      <c r="B27" s="320"/>
      <c r="C27" s="90"/>
      <c r="D27" s="88"/>
    </row>
    <row r="28" spans="1:7" x14ac:dyDescent="0.2">
      <c r="A28" s="85"/>
      <c r="B28" s="85"/>
      <c r="C28" s="85"/>
      <c r="D28" s="91"/>
      <c r="E28" s="85"/>
      <c r="F28" s="85"/>
      <c r="G28" s="85"/>
    </row>
    <row r="29" spans="1:7" s="85" customFormat="1" ht="15" customHeight="1" x14ac:dyDescent="0.2">
      <c r="A29" s="85" t="s">
        <v>291</v>
      </c>
      <c r="B29" s="323"/>
      <c r="C29" s="323"/>
      <c r="D29" s="214" t="s">
        <v>126</v>
      </c>
      <c r="E29" s="85" t="s">
        <v>44</v>
      </c>
    </row>
    <row r="30" spans="1:7" s="85" customFormat="1" ht="15" customHeight="1" x14ac:dyDescent="0.2">
      <c r="B30" s="205"/>
      <c r="C30" s="205"/>
      <c r="D30" s="91"/>
    </row>
    <row r="31" spans="1:7" s="85" customFormat="1" ht="15" customHeight="1" x14ac:dyDescent="0.2">
      <c r="A31" s="85" t="s">
        <v>292</v>
      </c>
      <c r="B31" s="323"/>
      <c r="C31" s="323"/>
      <c r="D31" s="214" t="s">
        <v>126</v>
      </c>
      <c r="E31" s="85" t="s">
        <v>44</v>
      </c>
    </row>
    <row r="32" spans="1:7" s="85" customFormat="1" ht="15" customHeight="1" x14ac:dyDescent="0.2">
      <c r="B32" s="205"/>
      <c r="C32" s="205"/>
      <c r="D32" s="91"/>
    </row>
    <row r="33" spans="1:7" s="85" customFormat="1" ht="15" customHeight="1" x14ac:dyDescent="0.2">
      <c r="A33" s="85" t="s">
        <v>290</v>
      </c>
      <c r="B33" s="324" t="s">
        <v>257</v>
      </c>
      <c r="C33" s="324"/>
      <c r="D33" s="214" t="s">
        <v>126</v>
      </c>
      <c r="E33" s="85" t="s">
        <v>44</v>
      </c>
    </row>
    <row r="34" spans="1:7" x14ac:dyDescent="0.2">
      <c r="A34" s="85"/>
      <c r="B34" s="85"/>
      <c r="C34" s="85"/>
      <c r="D34" s="85"/>
      <c r="E34" s="85"/>
      <c r="F34" s="85"/>
      <c r="G34" s="85"/>
    </row>
    <row r="36" spans="1:7" x14ac:dyDescent="0.2">
      <c r="A36" s="80" t="s">
        <v>0</v>
      </c>
      <c r="E36" s="81" t="s">
        <v>54</v>
      </c>
    </row>
    <row r="37" spans="1:7" x14ac:dyDescent="0.2">
      <c r="A37" s="80" t="s">
        <v>121</v>
      </c>
      <c r="E37" s="81" t="s">
        <v>125</v>
      </c>
      <c r="F37" s="215">
        <f>'P1 - Přehled'!H2</f>
        <v>1459</v>
      </c>
    </row>
    <row r="38" spans="1:7" x14ac:dyDescent="0.2">
      <c r="A38" s="322" t="s">
        <v>312</v>
      </c>
      <c r="B38" s="322"/>
      <c r="C38" s="322"/>
      <c r="D38" s="322"/>
      <c r="E38" s="322"/>
      <c r="F38" s="322"/>
    </row>
    <row r="39" spans="1:7" x14ac:dyDescent="0.2">
      <c r="A39" s="82"/>
      <c r="B39" s="82"/>
      <c r="C39" s="82"/>
      <c r="D39" s="82"/>
      <c r="E39" s="82"/>
      <c r="F39" s="82"/>
    </row>
    <row r="40" spans="1:7" ht="39" customHeight="1" x14ac:dyDescent="0.2">
      <c r="A40" s="301" t="str">
        <f>'P1 - Přehled'!A6:H6</f>
        <v>Základní škola a Mateřská škola při dětské léčebně, Cvikov, Ústavní 531, příspěvková organizace</v>
      </c>
      <c r="B40" s="311"/>
      <c r="C40" s="311"/>
      <c r="D40" s="311"/>
      <c r="E40" s="311"/>
      <c r="F40" s="311"/>
    </row>
    <row r="41" spans="1:7" x14ac:dyDescent="0.2">
      <c r="A41" s="129"/>
      <c r="B41" s="129"/>
      <c r="C41" s="129"/>
      <c r="D41" s="129"/>
      <c r="E41" s="129"/>
      <c r="F41" s="129"/>
    </row>
    <row r="42" spans="1:7" x14ac:dyDescent="0.2">
      <c r="A42" s="322" t="s">
        <v>280</v>
      </c>
      <c r="B42" s="322"/>
      <c r="C42" s="322"/>
      <c r="D42" s="322"/>
      <c r="E42" s="322"/>
      <c r="F42" s="322"/>
    </row>
    <row r="43" spans="1:7" x14ac:dyDescent="0.2">
      <c r="A43" s="83" t="s">
        <v>55</v>
      </c>
      <c r="B43" s="83" t="s">
        <v>279</v>
      </c>
      <c r="C43" s="83" t="s">
        <v>282</v>
      </c>
      <c r="D43" s="83" t="s">
        <v>283</v>
      </c>
      <c r="E43" s="83" t="s">
        <v>313</v>
      </c>
      <c r="F43" s="205" t="s">
        <v>119</v>
      </c>
      <c r="G43" s="84"/>
    </row>
    <row r="44" spans="1:7" x14ac:dyDescent="0.2">
      <c r="A44" s="86" t="s">
        <v>281</v>
      </c>
      <c r="B44" s="223" t="s">
        <v>287</v>
      </c>
      <c r="C44" s="87">
        <f>SUM(C45:C47)</f>
        <v>0</v>
      </c>
      <c r="D44" s="87">
        <f t="shared" ref="D44:E44" si="0">SUM(D45:D47)</f>
        <v>0</v>
      </c>
      <c r="E44" s="87">
        <f t="shared" si="0"/>
        <v>0</v>
      </c>
      <c r="F44" s="325"/>
      <c r="G44" s="325"/>
    </row>
    <row r="45" spans="1:7" x14ac:dyDescent="0.2">
      <c r="A45" s="88"/>
      <c r="B45" s="221"/>
      <c r="C45" s="284"/>
      <c r="D45" s="284"/>
      <c r="E45" s="284"/>
      <c r="F45" s="325"/>
      <c r="G45" s="325"/>
    </row>
    <row r="46" spans="1:7" x14ac:dyDescent="0.2">
      <c r="A46" s="88"/>
      <c r="B46" s="221"/>
      <c r="C46" s="284"/>
      <c r="D46" s="284"/>
      <c r="E46" s="284"/>
      <c r="F46" s="325"/>
      <c r="G46" s="325"/>
    </row>
    <row r="47" spans="1:7" x14ac:dyDescent="0.2">
      <c r="A47" s="88"/>
      <c r="B47" s="221"/>
      <c r="C47" s="284"/>
      <c r="D47" s="284"/>
      <c r="E47" s="284"/>
      <c r="F47" s="85"/>
      <c r="G47" s="85"/>
    </row>
    <row r="48" spans="1:7" x14ac:dyDescent="0.2">
      <c r="A48" s="85"/>
      <c r="B48" s="85"/>
      <c r="C48" s="85"/>
      <c r="D48" s="85"/>
      <c r="E48" s="85"/>
      <c r="F48" s="81"/>
    </row>
    <row r="49" spans="1:6" x14ac:dyDescent="0.2">
      <c r="A49" s="322" t="s">
        <v>284</v>
      </c>
      <c r="B49" s="322"/>
      <c r="C49" s="322"/>
      <c r="D49" s="322"/>
      <c r="E49" s="322"/>
      <c r="F49" s="322"/>
    </row>
    <row r="50" spans="1:6" ht="45" x14ac:dyDescent="0.2">
      <c r="A50" s="83" t="s">
        <v>55</v>
      </c>
      <c r="B50" s="83" t="s">
        <v>279</v>
      </c>
      <c r="C50" s="222" t="s">
        <v>285</v>
      </c>
      <c r="D50" s="222" t="s">
        <v>286</v>
      </c>
      <c r="E50" s="222" t="s">
        <v>330</v>
      </c>
      <c r="F50" s="85" t="s">
        <v>119</v>
      </c>
    </row>
    <row r="51" spans="1:6" x14ac:dyDescent="0.2">
      <c r="A51" s="89" t="s">
        <v>288</v>
      </c>
      <c r="B51" s="83" t="s">
        <v>287</v>
      </c>
      <c r="C51" s="87">
        <f>SUM(C52:C58)</f>
        <v>0</v>
      </c>
      <c r="D51" s="87">
        <f t="shared" ref="D51" si="1">SUM(D52:D58)</f>
        <v>0</v>
      </c>
      <c r="E51" s="87">
        <f>SUM(E52:E58)</f>
        <v>0</v>
      </c>
      <c r="F51" s="85"/>
    </row>
    <row r="52" spans="1:6" x14ac:dyDescent="0.2">
      <c r="A52" s="282"/>
      <c r="B52" s="283"/>
      <c r="C52" s="90"/>
      <c r="D52" s="90"/>
      <c r="E52" s="90"/>
      <c r="F52" s="85"/>
    </row>
    <row r="53" spans="1:6" x14ac:dyDescent="0.2">
      <c r="A53" s="282"/>
      <c r="B53" s="221"/>
      <c r="C53" s="90"/>
      <c r="D53" s="90"/>
      <c r="E53" s="90"/>
      <c r="F53" s="85"/>
    </row>
    <row r="54" spans="1:6" x14ac:dyDescent="0.2">
      <c r="A54" s="88"/>
      <c r="B54" s="221"/>
      <c r="C54" s="90"/>
      <c r="D54" s="90"/>
      <c r="E54" s="90"/>
      <c r="F54" s="85"/>
    </row>
    <row r="55" spans="1:6" x14ac:dyDescent="0.2">
      <c r="A55" s="88"/>
      <c r="B55" s="221"/>
      <c r="C55" s="90"/>
      <c r="D55" s="90"/>
      <c r="E55" s="90"/>
      <c r="F55" s="85"/>
    </row>
    <row r="56" spans="1:6" s="271" customFormat="1" x14ac:dyDescent="0.2">
      <c r="A56" s="269"/>
      <c r="B56" s="270"/>
      <c r="C56" s="262"/>
      <c r="D56" s="262"/>
      <c r="E56" s="262"/>
      <c r="F56" s="80"/>
    </row>
    <row r="57" spans="1:6" x14ac:dyDescent="0.2">
      <c r="A57" s="88"/>
      <c r="B57" s="221"/>
      <c r="C57" s="90"/>
      <c r="D57" s="90"/>
      <c r="E57" s="90"/>
      <c r="F57" s="85"/>
    </row>
    <row r="58" spans="1:6" x14ac:dyDescent="0.2">
      <c r="A58" s="88"/>
      <c r="B58" s="221"/>
      <c r="C58" s="90"/>
      <c r="D58" s="90"/>
      <c r="E58" s="90"/>
      <c r="F58" s="85"/>
    </row>
    <row r="59" spans="1:6" x14ac:dyDescent="0.2">
      <c r="A59" s="85"/>
      <c r="B59" s="85"/>
      <c r="C59" s="85"/>
      <c r="D59" s="91"/>
      <c r="E59" s="85"/>
      <c r="F59" s="85"/>
    </row>
    <row r="60" spans="1:6" x14ac:dyDescent="0.2">
      <c r="A60" s="85" t="s">
        <v>291</v>
      </c>
      <c r="B60" s="287" t="s">
        <v>343</v>
      </c>
      <c r="C60" s="287"/>
      <c r="D60" s="214" t="s">
        <v>341</v>
      </c>
      <c r="E60" s="85" t="s">
        <v>44</v>
      </c>
      <c r="F60" s="85"/>
    </row>
    <row r="61" spans="1:6" x14ac:dyDescent="0.2">
      <c r="A61" s="85"/>
      <c r="B61" s="13"/>
      <c r="C61" s="13"/>
      <c r="D61" s="91"/>
      <c r="E61" s="85"/>
      <c r="F61" s="85"/>
    </row>
    <row r="62" spans="1:6" x14ac:dyDescent="0.2">
      <c r="A62" s="85" t="s">
        <v>292</v>
      </c>
      <c r="B62" s="287" t="s">
        <v>344</v>
      </c>
      <c r="C62" s="287"/>
      <c r="D62" s="214" t="s">
        <v>341</v>
      </c>
      <c r="E62" s="85" t="s">
        <v>44</v>
      </c>
      <c r="F62" s="85"/>
    </row>
    <row r="63" spans="1:6" x14ac:dyDescent="0.2">
      <c r="A63" s="85"/>
      <c r="B63" s="205"/>
      <c r="C63" s="205"/>
      <c r="D63" s="91"/>
      <c r="E63" s="85"/>
      <c r="F63" s="85"/>
    </row>
    <row r="64" spans="1:6" x14ac:dyDescent="0.2">
      <c r="A64" s="85" t="s">
        <v>290</v>
      </c>
      <c r="B64" s="220" t="s">
        <v>257</v>
      </c>
      <c r="C64" s="220"/>
      <c r="D64" s="214" t="s">
        <v>126</v>
      </c>
      <c r="E64" s="85" t="s">
        <v>44</v>
      </c>
      <c r="F64" s="85"/>
    </row>
    <row r="65" spans="1:6" x14ac:dyDescent="0.2">
      <c r="A65" s="85"/>
      <c r="B65" s="85"/>
      <c r="C65" s="85"/>
      <c r="D65" s="85"/>
      <c r="E65" s="85"/>
      <c r="F65" s="85"/>
    </row>
  </sheetData>
  <mergeCells count="43">
    <mergeCell ref="B60:C60"/>
    <mergeCell ref="B62:C62"/>
    <mergeCell ref="A49:F49"/>
    <mergeCell ref="A38:F38"/>
    <mergeCell ref="A40:F40"/>
    <mergeCell ref="A42:F42"/>
    <mergeCell ref="F44:G44"/>
    <mergeCell ref="F45:G45"/>
    <mergeCell ref="F46:G46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A8:B8"/>
    <mergeCell ref="A9:B9"/>
    <mergeCell ref="A22:B22"/>
    <mergeCell ref="A23:B23"/>
    <mergeCell ref="A24:B24"/>
    <mergeCell ref="E19:F19"/>
    <mergeCell ref="A21:B21"/>
    <mergeCell ref="A27:B27"/>
    <mergeCell ref="A10:B10"/>
    <mergeCell ref="A11:B11"/>
    <mergeCell ref="A12:B12"/>
    <mergeCell ref="A26:B26"/>
    <mergeCell ref="A25:B25"/>
    <mergeCell ref="C8:D8"/>
    <mergeCell ref="C9:D9"/>
    <mergeCell ref="C10:D10"/>
    <mergeCell ref="C11:D11"/>
    <mergeCell ref="C12:D12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249977111117893"/>
  </sheetPr>
  <dimension ref="A1:I246"/>
  <sheetViews>
    <sheetView showGridLines="0" zoomScaleNormal="100" workbookViewId="0">
      <selection activeCell="D25" sqref="D25:E27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4" width="9.28515625" style="47"/>
    <col min="5" max="5" width="10.28515625" style="47" customWidth="1"/>
    <col min="6" max="6" width="8.5703125" style="47" customWidth="1"/>
    <col min="7" max="7" width="19.28515625" style="47" customWidth="1"/>
    <col min="8" max="16384" width="9.28515625" style="47"/>
  </cols>
  <sheetData>
    <row r="1" spans="1:9" x14ac:dyDescent="0.2">
      <c r="A1" s="13" t="s">
        <v>0</v>
      </c>
      <c r="B1" s="13"/>
      <c r="C1" s="13"/>
      <c r="D1" s="13"/>
      <c r="E1" s="13"/>
      <c r="G1" s="75" t="s">
        <v>59</v>
      </c>
      <c r="I1" s="13"/>
    </row>
    <row r="2" spans="1:9" x14ac:dyDescent="0.2">
      <c r="A2" s="13" t="s">
        <v>121</v>
      </c>
      <c r="B2" s="13"/>
      <c r="C2" s="13"/>
      <c r="D2" s="13"/>
      <c r="E2" s="13"/>
      <c r="G2" s="75" t="s">
        <v>125</v>
      </c>
      <c r="H2" s="75">
        <f>'P1 - Přehled'!H2</f>
        <v>1459</v>
      </c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26" t="s">
        <v>314</v>
      </c>
      <c r="B4" s="327"/>
      <c r="C4" s="327"/>
      <c r="D4" s="327"/>
      <c r="E4" s="327"/>
      <c r="F4" s="327"/>
      <c r="G4" s="327"/>
      <c r="H4" s="13"/>
      <c r="I4" s="13"/>
    </row>
    <row r="5" spans="1:9" x14ac:dyDescent="0.2">
      <c r="A5" s="13"/>
      <c r="B5" s="13"/>
      <c r="C5" s="329" t="s">
        <v>248</v>
      </c>
      <c r="D5" s="329"/>
      <c r="E5" s="329"/>
      <c r="F5" s="329"/>
      <c r="G5" s="329"/>
      <c r="H5" s="13"/>
      <c r="I5" s="13"/>
    </row>
    <row r="6" spans="1:9" x14ac:dyDescent="0.2">
      <c r="A6" s="299"/>
      <c r="B6" s="305"/>
      <c r="C6" s="305"/>
      <c r="D6" s="305"/>
      <c r="E6" s="305"/>
      <c r="F6" s="305"/>
      <c r="G6" s="305"/>
      <c r="H6" s="13"/>
      <c r="I6" s="13"/>
    </row>
    <row r="7" spans="1:9" ht="37.5" customHeight="1" x14ac:dyDescent="0.2">
      <c r="A7" s="301" t="str">
        <f>'P1 - Přehled'!A6:H6</f>
        <v>Základní škola a Mateřská škola při dětské léčebně, Cvikov, Ústavní 531, příspěvková organizace</v>
      </c>
      <c r="B7" s="301"/>
      <c r="C7" s="301"/>
      <c r="D7" s="301"/>
      <c r="E7" s="301"/>
      <c r="F7" s="301"/>
      <c r="G7" s="301"/>
      <c r="H7" s="13"/>
      <c r="I7" s="13"/>
    </row>
    <row r="8" spans="1:9" x14ac:dyDescent="0.2">
      <c r="A8" s="299"/>
      <c r="B8" s="305"/>
      <c r="C8" s="305"/>
      <c r="D8" s="305"/>
      <c r="E8" s="305"/>
      <c r="F8" s="305"/>
      <c r="G8" s="305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ht="13.5" thickBot="1" x14ac:dyDescent="0.25">
      <c r="A10" s="13"/>
      <c r="B10" s="25" t="s">
        <v>237</v>
      </c>
      <c r="C10" s="13"/>
      <c r="D10" s="13"/>
      <c r="E10" s="13"/>
      <c r="F10" s="13"/>
      <c r="G10" s="13"/>
      <c r="H10" s="13"/>
      <c r="I10" s="13"/>
    </row>
    <row r="11" spans="1:9" x14ac:dyDescent="0.2">
      <c r="A11" s="201" t="s">
        <v>60</v>
      </c>
      <c r="B11" s="197" t="s">
        <v>64</v>
      </c>
      <c r="C11" s="198"/>
      <c r="D11" s="198"/>
      <c r="E11" s="198"/>
      <c r="F11" s="199"/>
      <c r="G11" s="138">
        <v>4702765</v>
      </c>
      <c r="H11" s="13"/>
      <c r="I11" s="13"/>
    </row>
    <row r="12" spans="1:9" x14ac:dyDescent="0.2">
      <c r="A12" s="202" t="s">
        <v>61</v>
      </c>
      <c r="B12" s="147" t="s">
        <v>66</v>
      </c>
      <c r="C12" s="200"/>
      <c r="D12" s="200"/>
      <c r="E12" s="200"/>
      <c r="F12" s="11"/>
      <c r="G12" s="139"/>
      <c r="H12" s="13"/>
      <c r="I12" s="13"/>
    </row>
    <row r="13" spans="1:9" ht="13.5" thickBot="1" x14ac:dyDescent="0.25">
      <c r="A13" s="77" t="s">
        <v>62</v>
      </c>
      <c r="B13" s="78" t="s">
        <v>68</v>
      </c>
      <c r="C13" s="79"/>
      <c r="D13" s="79"/>
      <c r="E13" s="79" t="s">
        <v>246</v>
      </c>
      <c r="F13" s="196"/>
      <c r="G13" s="72">
        <f>SUM(G11:G12)</f>
        <v>4702765</v>
      </c>
      <c r="H13" s="13"/>
      <c r="I13" s="13"/>
    </row>
    <row r="14" spans="1:9" x14ac:dyDescent="0.2">
      <c r="A14" s="201" t="s">
        <v>63</v>
      </c>
      <c r="B14" s="197" t="s">
        <v>277</v>
      </c>
      <c r="C14" s="198"/>
      <c r="D14" s="198"/>
      <c r="E14" s="198"/>
      <c r="F14" s="199"/>
      <c r="G14" s="138">
        <v>1589535</v>
      </c>
      <c r="H14" s="13"/>
      <c r="I14" s="13"/>
    </row>
    <row r="15" spans="1:9" x14ac:dyDescent="0.2">
      <c r="A15" s="202" t="s">
        <v>65</v>
      </c>
      <c r="B15" s="147" t="s">
        <v>326</v>
      </c>
      <c r="C15" s="200"/>
      <c r="D15" s="200"/>
      <c r="E15" s="200"/>
      <c r="F15" s="11"/>
      <c r="G15" s="139">
        <v>47028</v>
      </c>
      <c r="H15" s="13"/>
      <c r="I15" s="13"/>
    </row>
    <row r="16" spans="1:9" x14ac:dyDescent="0.2">
      <c r="A16" s="202" t="s">
        <v>67</v>
      </c>
      <c r="B16" s="147" t="s">
        <v>70</v>
      </c>
      <c r="C16" s="200"/>
      <c r="D16" s="200"/>
      <c r="E16" s="200"/>
      <c r="F16" s="11"/>
      <c r="G16" s="139">
        <v>62765</v>
      </c>
      <c r="H16" s="13"/>
      <c r="I16" s="13"/>
    </row>
    <row r="17" spans="1:9" ht="13.5" thickBot="1" x14ac:dyDescent="0.25">
      <c r="A17" s="77" t="s">
        <v>69</v>
      </c>
      <c r="B17" s="78" t="s">
        <v>71</v>
      </c>
      <c r="C17" s="79"/>
      <c r="D17" s="79"/>
      <c r="E17" s="79" t="s">
        <v>247</v>
      </c>
      <c r="F17" s="196"/>
      <c r="G17" s="72">
        <f>SUM(G13:G16)</f>
        <v>6402093</v>
      </c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5" thickBot="1" x14ac:dyDescent="0.25">
      <c r="A19" s="13"/>
      <c r="B19" s="25" t="s">
        <v>301</v>
      </c>
      <c r="C19" s="25"/>
      <c r="D19" s="25"/>
      <c r="E19" s="25"/>
      <c r="F19" s="25"/>
      <c r="G19" s="25"/>
      <c r="H19" s="13"/>
      <c r="I19" s="13"/>
    </row>
    <row r="20" spans="1:9" x14ac:dyDescent="0.2">
      <c r="A20" s="201" t="s">
        <v>305</v>
      </c>
      <c r="B20" s="197" t="s">
        <v>302</v>
      </c>
      <c r="C20" s="198"/>
      <c r="D20" s="198"/>
      <c r="E20" s="198"/>
      <c r="F20" s="199"/>
      <c r="G20" s="263">
        <v>8.57</v>
      </c>
      <c r="H20" s="13"/>
      <c r="I20" s="13"/>
    </row>
    <row r="21" spans="1:9" ht="13.5" thickBot="1" x14ac:dyDescent="0.25">
      <c r="A21" s="264" t="s">
        <v>304</v>
      </c>
      <c r="B21" s="265" t="s">
        <v>303</v>
      </c>
      <c r="C21" s="266"/>
      <c r="D21" s="266"/>
      <c r="E21" s="266"/>
      <c r="F21" s="267"/>
      <c r="G21" s="268">
        <v>8</v>
      </c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1" customFormat="1" x14ac:dyDescent="0.2">
      <c r="A25"/>
      <c r="B25" s="13" t="s">
        <v>289</v>
      </c>
      <c r="C25" s="13"/>
      <c r="D25" s="287" t="s">
        <v>343</v>
      </c>
      <c r="E25" s="287"/>
      <c r="F25" s="75" t="s">
        <v>126</v>
      </c>
      <c r="G25" s="216">
        <v>45372</v>
      </c>
      <c r="H25" s="13" t="s">
        <v>44</v>
      </c>
      <c r="I25" s="13"/>
    </row>
    <row r="26" spans="1:9" s="121" customFormat="1" x14ac:dyDescent="0.2">
      <c r="A26"/>
      <c r="B26" s="13"/>
      <c r="C26" s="13"/>
      <c r="D26" s="13"/>
      <c r="E26" s="13"/>
      <c r="F26" s="75"/>
      <c r="G26" s="210"/>
      <c r="H26" s="13"/>
      <c r="I26" s="13"/>
    </row>
    <row r="27" spans="1:9" s="121" customFormat="1" x14ac:dyDescent="0.2">
      <c r="A27"/>
      <c r="B27" s="13" t="s">
        <v>293</v>
      </c>
      <c r="C27" s="13"/>
      <c r="D27" s="287" t="s">
        <v>344</v>
      </c>
      <c r="E27" s="287"/>
      <c r="F27" s="75" t="s">
        <v>126</v>
      </c>
      <c r="G27" s="216">
        <v>45372</v>
      </c>
      <c r="H27" s="13" t="s">
        <v>44</v>
      </c>
      <c r="I27" s="13"/>
    </row>
    <row r="28" spans="1:9" s="121" customFormat="1" x14ac:dyDescent="0.2">
      <c r="A28"/>
      <c r="B28" s="13"/>
      <c r="C28" s="13"/>
      <c r="D28" s="13"/>
      <c r="E28" s="13"/>
      <c r="F28" s="75"/>
      <c r="G28" s="210"/>
      <c r="H28" s="13"/>
      <c r="I28" s="13"/>
    </row>
    <row r="29" spans="1:9" s="121" customFormat="1" x14ac:dyDescent="0.2">
      <c r="A29"/>
      <c r="B29" s="13" t="s">
        <v>294</v>
      </c>
      <c r="C29" s="13"/>
      <c r="D29" s="287" t="s">
        <v>257</v>
      </c>
      <c r="E29" s="287"/>
      <c r="F29" s="75" t="s">
        <v>43</v>
      </c>
      <c r="G29" s="216"/>
      <c r="H29" s="13" t="s">
        <v>44</v>
      </c>
      <c r="I29" s="13"/>
    </row>
    <row r="30" spans="1:9" x14ac:dyDescent="0.2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"/>
    <row r="32" spans="1:9" customFormat="1" ht="15" customHeight="1" x14ac:dyDescent="0.2">
      <c r="B32" s="328"/>
      <c r="C32" s="328"/>
      <c r="D32" s="328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9">
    <mergeCell ref="A4:G4"/>
    <mergeCell ref="D27:E27"/>
    <mergeCell ref="D29:E29"/>
    <mergeCell ref="B32:D32"/>
    <mergeCell ref="D25:E25"/>
    <mergeCell ref="C5:G5"/>
    <mergeCell ref="A8:G8"/>
    <mergeCell ref="A6:G6"/>
    <mergeCell ref="A7:G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249977111117893"/>
    <pageSetUpPr fitToPage="1"/>
  </sheetPr>
  <dimension ref="A1:K95"/>
  <sheetViews>
    <sheetView showGridLines="0" topLeftCell="A61" zoomScaleNormal="100" workbookViewId="0">
      <selection activeCell="E101" sqref="E101"/>
    </sheetView>
  </sheetViews>
  <sheetFormatPr defaultColWidth="9.28515625" defaultRowHeight="12.75" x14ac:dyDescent="0.2"/>
  <cols>
    <col min="1" max="1" width="3.5703125" style="74" customWidth="1"/>
    <col min="2" max="2" width="4.7109375" style="121" customWidth="1"/>
    <col min="3" max="3" width="2.28515625" style="121" customWidth="1"/>
    <col min="4" max="4" width="9" style="121" customWidth="1"/>
    <col min="5" max="5" width="44.42578125" style="121" customWidth="1"/>
    <col min="6" max="6" width="15.42578125" style="126" customWidth="1"/>
    <col min="7" max="8" width="15.42578125" style="121" customWidth="1"/>
    <col min="9" max="16384" width="9.28515625" style="121"/>
  </cols>
  <sheetData>
    <row r="1" spans="1:11" ht="12.75" customHeight="1" x14ac:dyDescent="0.2">
      <c r="A1" s="24"/>
      <c r="B1" s="299" t="s">
        <v>0</v>
      </c>
      <c r="C1" s="299"/>
      <c r="D1" s="299"/>
      <c r="E1" s="299"/>
      <c r="G1" s="75" t="s">
        <v>235</v>
      </c>
      <c r="H1" s="75"/>
      <c r="I1" s="24"/>
      <c r="J1" s="24"/>
      <c r="K1" s="24"/>
    </row>
    <row r="2" spans="1:11" ht="12.75" customHeight="1" x14ac:dyDescent="0.2">
      <c r="A2" s="24"/>
      <c r="B2" s="299" t="s">
        <v>121</v>
      </c>
      <c r="C2" s="299"/>
      <c r="D2" s="299"/>
      <c r="E2" s="299"/>
      <c r="G2" s="75" t="s">
        <v>125</v>
      </c>
      <c r="H2" s="75">
        <f>'P1 - Přehled'!H2</f>
        <v>1459</v>
      </c>
      <c r="I2" s="24"/>
      <c r="J2" s="24"/>
      <c r="K2" s="24"/>
    </row>
    <row r="3" spans="1:11" ht="12.75" customHeight="1" x14ac:dyDescent="0.2">
      <c r="A3" s="300" t="s">
        <v>236</v>
      </c>
      <c r="B3" s="300"/>
      <c r="C3" s="300"/>
      <c r="D3" s="300"/>
      <c r="E3" s="300"/>
      <c r="F3" s="300"/>
      <c r="G3" s="300"/>
      <c r="H3" s="300"/>
      <c r="I3" s="24"/>
      <c r="J3" s="24"/>
      <c r="K3" s="24"/>
    </row>
    <row r="4" spans="1:11" ht="12.75" customHeight="1" x14ac:dyDescent="0.2">
      <c r="A4" s="300" t="s">
        <v>315</v>
      </c>
      <c r="B4" s="300"/>
      <c r="C4" s="300"/>
      <c r="D4" s="300"/>
      <c r="E4" s="300"/>
      <c r="F4" s="300"/>
      <c r="G4" s="300"/>
      <c r="H4" s="300"/>
      <c r="I4" s="24"/>
      <c r="J4" s="24"/>
      <c r="K4" s="24"/>
    </row>
    <row r="5" spans="1:11" ht="5.25" customHeight="1" x14ac:dyDescent="0.2">
      <c r="A5" s="155"/>
      <c r="B5" s="155"/>
      <c r="C5" s="155"/>
      <c r="D5" s="155"/>
      <c r="E5" s="155"/>
      <c r="F5" s="155"/>
      <c r="G5" s="155"/>
      <c r="H5" s="155"/>
      <c r="I5" s="24"/>
      <c r="J5" s="24"/>
      <c r="K5" s="24"/>
    </row>
    <row r="6" spans="1:11" ht="33.75" customHeight="1" x14ac:dyDescent="0.2">
      <c r="A6" s="301" t="str">
        <f>'P1 - Přehled'!A6:H6</f>
        <v>Základní škola a Mateřská škola při dětské léčebně, Cvikov, Ústavní 531, příspěvková organizace</v>
      </c>
      <c r="B6" s="301"/>
      <c r="C6" s="301"/>
      <c r="D6" s="301"/>
      <c r="E6" s="301"/>
      <c r="F6" s="301"/>
      <c r="G6" s="301"/>
      <c r="H6" s="301"/>
      <c r="I6" s="24"/>
      <c r="J6" s="24"/>
      <c r="K6" s="24"/>
    </row>
    <row r="7" spans="1:11" ht="12" customHeight="1" thickBot="1" x14ac:dyDescent="0.25">
      <c r="A7" s="156"/>
      <c r="B7" s="156"/>
      <c r="C7" s="156"/>
      <c r="D7" s="156"/>
      <c r="E7" s="156"/>
      <c r="F7" s="302" t="s">
        <v>119</v>
      </c>
      <c r="G7" s="330"/>
      <c r="H7" s="330"/>
      <c r="I7" s="24"/>
      <c r="J7" s="24"/>
      <c r="K7" s="24"/>
    </row>
    <row r="8" spans="1:11" ht="10.5" customHeight="1" thickBot="1" x14ac:dyDescent="0.25">
      <c r="A8" s="48" t="s">
        <v>2</v>
      </c>
      <c r="B8" s="331"/>
      <c r="C8" s="331"/>
      <c r="D8" s="331"/>
      <c r="E8" s="49" t="s">
        <v>3</v>
      </c>
      <c r="F8" s="146">
        <v>2024</v>
      </c>
      <c r="G8" s="157">
        <v>2025</v>
      </c>
      <c r="H8" s="141">
        <v>2026</v>
      </c>
      <c r="I8" s="24"/>
      <c r="J8" s="24"/>
      <c r="K8" s="24"/>
    </row>
    <row r="9" spans="1:11" ht="10.5" customHeight="1" x14ac:dyDescent="0.2">
      <c r="A9" s="158" t="s">
        <v>239</v>
      </c>
      <c r="B9" s="332" t="s">
        <v>4</v>
      </c>
      <c r="C9" s="291"/>
      <c r="D9" s="291"/>
      <c r="E9" s="292"/>
      <c r="F9" s="55">
        <f>+F10+F18++F24+F30+F35+F43+F52+F57+F59</f>
        <v>7646192.6129999999</v>
      </c>
      <c r="G9" s="56">
        <f>+G10+G18+G24+G30+G35+G43+G52+G57+G59</f>
        <v>7646192.6129999999</v>
      </c>
      <c r="H9" s="56">
        <f>+H10+H18+H24+H30+H35+H43+H52+H57+H59</f>
        <v>7646192.6129999999</v>
      </c>
      <c r="I9" s="24"/>
      <c r="J9" s="24"/>
      <c r="K9" s="24"/>
    </row>
    <row r="10" spans="1:11" ht="10.5" customHeight="1" x14ac:dyDescent="0.2">
      <c r="A10" s="158" t="s">
        <v>133</v>
      </c>
      <c r="B10" s="159">
        <v>50</v>
      </c>
      <c r="C10" s="58" t="s">
        <v>5</v>
      </c>
      <c r="D10" s="59"/>
      <c r="E10" s="60"/>
      <c r="F10" s="61">
        <f>SUM(F11:F17)</f>
        <v>309063</v>
      </c>
      <c r="G10" s="62">
        <f>SUM(G11:G17)</f>
        <v>309063</v>
      </c>
      <c r="H10" s="62">
        <f>SUM(H11:H17)</f>
        <v>309063</v>
      </c>
      <c r="I10" s="24"/>
      <c r="J10" s="24"/>
      <c r="K10" s="24"/>
    </row>
    <row r="11" spans="1:11" ht="10.5" customHeight="1" x14ac:dyDescent="0.2">
      <c r="A11" s="158" t="s">
        <v>134</v>
      </c>
      <c r="B11" s="160"/>
      <c r="C11" s="17"/>
      <c r="D11" s="4">
        <v>501</v>
      </c>
      <c r="E11" s="63" t="s">
        <v>6</v>
      </c>
      <c r="F11" s="64">
        <f>'P1 - Přehled'!H12</f>
        <v>309063</v>
      </c>
      <c r="G11" s="139">
        <v>309063</v>
      </c>
      <c r="H11" s="139">
        <v>309063</v>
      </c>
      <c r="I11" s="24"/>
      <c r="J11" s="24"/>
      <c r="K11" s="24"/>
    </row>
    <row r="12" spans="1:11" ht="10.5" customHeight="1" x14ac:dyDescent="0.2">
      <c r="A12" s="158" t="s">
        <v>135</v>
      </c>
      <c r="B12" s="160"/>
      <c r="C12" s="17"/>
      <c r="D12" s="22">
        <v>502</v>
      </c>
      <c r="E12" s="5" t="s">
        <v>116</v>
      </c>
      <c r="F12" s="64">
        <f>'P1 - Přehled'!H13</f>
        <v>0</v>
      </c>
      <c r="G12" s="139">
        <v>0</v>
      </c>
      <c r="H12" s="139">
        <v>0</v>
      </c>
      <c r="I12" s="24"/>
      <c r="J12" s="24"/>
      <c r="K12" s="24"/>
    </row>
    <row r="13" spans="1:11" ht="10.5" customHeight="1" x14ac:dyDescent="0.2">
      <c r="A13" s="158" t="s">
        <v>136</v>
      </c>
      <c r="B13" s="161"/>
      <c r="C13" s="7"/>
      <c r="D13" s="7">
        <v>503</v>
      </c>
      <c r="E13" s="15" t="s">
        <v>127</v>
      </c>
      <c r="F13" s="64">
        <f>'P1 - Přehled'!H14</f>
        <v>0</v>
      </c>
      <c r="G13" s="139">
        <v>0</v>
      </c>
      <c r="H13" s="139">
        <v>0</v>
      </c>
      <c r="I13" s="24"/>
      <c r="J13" s="24"/>
      <c r="K13" s="24"/>
    </row>
    <row r="14" spans="1:11" ht="10.5" customHeight="1" x14ac:dyDescent="0.2">
      <c r="A14" s="158" t="s">
        <v>137</v>
      </c>
      <c r="B14" s="160"/>
      <c r="C14" s="29"/>
      <c r="D14" s="29">
        <v>504</v>
      </c>
      <c r="E14" s="30" t="s">
        <v>7</v>
      </c>
      <c r="F14" s="64">
        <f>'P1 - Přehled'!H15</f>
        <v>0</v>
      </c>
      <c r="G14" s="139">
        <v>0</v>
      </c>
      <c r="H14" s="139">
        <v>0</v>
      </c>
      <c r="I14" s="24"/>
      <c r="J14" s="24"/>
      <c r="K14" s="24"/>
    </row>
    <row r="15" spans="1:11" ht="10.5" customHeight="1" x14ac:dyDescent="0.2">
      <c r="A15" s="158" t="s">
        <v>138</v>
      </c>
      <c r="B15" s="160"/>
      <c r="C15" s="29"/>
      <c r="D15" s="29">
        <v>506</v>
      </c>
      <c r="E15" s="30" t="s">
        <v>130</v>
      </c>
      <c r="F15" s="64">
        <f>'P1 - Přehled'!H16</f>
        <v>0</v>
      </c>
      <c r="G15" s="139">
        <v>0</v>
      </c>
      <c r="H15" s="139">
        <v>0</v>
      </c>
      <c r="I15" s="24"/>
      <c r="J15" s="24"/>
      <c r="K15" s="24"/>
    </row>
    <row r="16" spans="1:11" ht="10.5" customHeight="1" x14ac:dyDescent="0.2">
      <c r="A16" s="158" t="s">
        <v>139</v>
      </c>
      <c r="B16" s="160"/>
      <c r="C16" s="29"/>
      <c r="D16" s="29">
        <v>507</v>
      </c>
      <c r="E16" s="30" t="s">
        <v>131</v>
      </c>
      <c r="F16" s="64">
        <f>'P1 - Přehled'!H17</f>
        <v>0</v>
      </c>
      <c r="G16" s="139">
        <v>0</v>
      </c>
      <c r="H16" s="139">
        <v>0</v>
      </c>
      <c r="I16" s="24"/>
      <c r="J16" s="24"/>
      <c r="K16" s="24"/>
    </row>
    <row r="17" spans="1:11" ht="10.5" customHeight="1" x14ac:dyDescent="0.2">
      <c r="A17" s="158" t="s">
        <v>140</v>
      </c>
      <c r="B17" s="160"/>
      <c r="C17" s="29"/>
      <c r="D17" s="29">
        <v>508</v>
      </c>
      <c r="E17" s="30" t="s">
        <v>132</v>
      </c>
      <c r="F17" s="64">
        <f>'P1 - Přehled'!H18</f>
        <v>0</v>
      </c>
      <c r="G17" s="139">
        <v>0</v>
      </c>
      <c r="H17" s="139">
        <v>0</v>
      </c>
      <c r="I17" s="24"/>
      <c r="J17" s="24"/>
      <c r="K17" s="24"/>
    </row>
    <row r="18" spans="1:11" ht="10.5" customHeight="1" x14ac:dyDescent="0.2">
      <c r="A18" s="158" t="s">
        <v>141</v>
      </c>
      <c r="B18" s="162">
        <v>51</v>
      </c>
      <c r="C18" s="35" t="s">
        <v>8</v>
      </c>
      <c r="D18" s="35"/>
      <c r="E18" s="35"/>
      <c r="F18" s="39">
        <f>SUM(F19:F23)</f>
        <v>765050</v>
      </c>
      <c r="G18" s="40">
        <f>SUM(G19:G23)</f>
        <v>765050</v>
      </c>
      <c r="H18" s="40">
        <f>SUM(H19:H23)</f>
        <v>765050</v>
      </c>
      <c r="I18" s="24"/>
      <c r="J18" s="24"/>
      <c r="K18" s="24"/>
    </row>
    <row r="19" spans="1:11" ht="10.5" customHeight="1" x14ac:dyDescent="0.2">
      <c r="A19" s="158" t="s">
        <v>142</v>
      </c>
      <c r="B19" s="160"/>
      <c r="C19" s="7"/>
      <c r="D19" s="8">
        <v>511</v>
      </c>
      <c r="E19" s="9" t="s">
        <v>109</v>
      </c>
      <c r="F19" s="64">
        <f>'P1 - Přehled'!H20</f>
        <v>0</v>
      </c>
      <c r="G19" s="139">
        <v>0</v>
      </c>
      <c r="H19" s="139">
        <v>0</v>
      </c>
      <c r="I19" s="24"/>
      <c r="J19" s="24"/>
      <c r="K19" s="24"/>
    </row>
    <row r="20" spans="1:11" ht="10.5" customHeight="1" x14ac:dyDescent="0.2">
      <c r="A20" s="158" t="s">
        <v>143</v>
      </c>
      <c r="B20" s="160"/>
      <c r="C20" s="7"/>
      <c r="D20" s="10">
        <v>512</v>
      </c>
      <c r="E20" s="11" t="s">
        <v>9</v>
      </c>
      <c r="F20" s="64">
        <f>'P1 - Přehled'!H21</f>
        <v>10000</v>
      </c>
      <c r="G20" s="139">
        <v>10000</v>
      </c>
      <c r="H20" s="139">
        <v>10000</v>
      </c>
      <c r="I20" s="24"/>
      <c r="J20" s="24"/>
      <c r="K20" s="24"/>
    </row>
    <row r="21" spans="1:11" ht="10.5" customHeight="1" x14ac:dyDescent="0.2">
      <c r="A21" s="158" t="s">
        <v>144</v>
      </c>
      <c r="B21" s="163"/>
      <c r="C21" s="7"/>
      <c r="D21" s="7">
        <v>513</v>
      </c>
      <c r="E21" s="15" t="s">
        <v>10</v>
      </c>
      <c r="F21" s="64">
        <f>'P1 - Přehled'!H22</f>
        <v>5000</v>
      </c>
      <c r="G21" s="139">
        <v>5000</v>
      </c>
      <c r="H21" s="139">
        <v>5000</v>
      </c>
      <c r="I21" s="24"/>
      <c r="J21" s="24"/>
      <c r="K21" s="24"/>
    </row>
    <row r="22" spans="1:11" ht="10.5" customHeight="1" x14ac:dyDescent="0.2">
      <c r="A22" s="158" t="s">
        <v>145</v>
      </c>
      <c r="B22" s="163"/>
      <c r="C22" s="7"/>
      <c r="D22" s="7">
        <v>516</v>
      </c>
      <c r="E22" s="15" t="s">
        <v>28</v>
      </c>
      <c r="F22" s="64">
        <f>'P1 - Přehled'!H23</f>
        <v>0</v>
      </c>
      <c r="G22" s="139">
        <v>0</v>
      </c>
      <c r="H22" s="139">
        <v>0</v>
      </c>
      <c r="I22" s="24"/>
      <c r="J22" s="24"/>
      <c r="K22" s="24"/>
    </row>
    <row r="23" spans="1:11" ht="10.5" customHeight="1" x14ac:dyDescent="0.2">
      <c r="A23" s="158" t="s">
        <v>146</v>
      </c>
      <c r="B23" s="161"/>
      <c r="C23" s="7"/>
      <c r="D23" s="7">
        <v>518</v>
      </c>
      <c r="E23" s="15" t="s">
        <v>11</v>
      </c>
      <c r="F23" s="64">
        <f>'P1 - Přehled'!H24</f>
        <v>750050</v>
      </c>
      <c r="G23" s="139">
        <v>750050</v>
      </c>
      <c r="H23" s="139">
        <v>750050</v>
      </c>
      <c r="I23" s="24"/>
      <c r="J23" s="24"/>
      <c r="K23" s="24"/>
    </row>
    <row r="24" spans="1:11" ht="10.5" customHeight="1" x14ac:dyDescent="0.2">
      <c r="A24" s="158" t="s">
        <v>147</v>
      </c>
      <c r="B24" s="159">
        <v>52</v>
      </c>
      <c r="C24" s="36" t="s">
        <v>12</v>
      </c>
      <c r="D24" s="36"/>
      <c r="E24" s="36"/>
      <c r="F24" s="39">
        <f>SUM(F25:F29)</f>
        <v>6359079.6129999999</v>
      </c>
      <c r="G24" s="62">
        <f>SUM(G25:G29)</f>
        <v>6359079.6129999999</v>
      </c>
      <c r="H24" s="62">
        <f>SUM(H25:H29)</f>
        <v>6359079.6129999999</v>
      </c>
      <c r="I24" s="24"/>
      <c r="J24" s="24"/>
      <c r="K24" s="24"/>
    </row>
    <row r="25" spans="1:11" ht="10.5" customHeight="1" x14ac:dyDescent="0.2">
      <c r="A25" s="158" t="s">
        <v>148</v>
      </c>
      <c r="B25" s="160"/>
      <c r="C25" s="17"/>
      <c r="D25" s="17">
        <v>521</v>
      </c>
      <c r="E25" s="2" t="s">
        <v>13</v>
      </c>
      <c r="F25" s="64">
        <f>'P1 - Přehled'!H26</f>
        <v>4702765</v>
      </c>
      <c r="G25" s="139">
        <v>4702765</v>
      </c>
      <c r="H25" s="139">
        <v>4702765</v>
      </c>
      <c r="I25" s="24"/>
      <c r="J25" s="24"/>
      <c r="K25" s="24"/>
    </row>
    <row r="26" spans="1:11" ht="10.5" customHeight="1" x14ac:dyDescent="0.2">
      <c r="A26" s="158" t="s">
        <v>149</v>
      </c>
      <c r="B26" s="160"/>
      <c r="C26" s="17"/>
      <c r="D26" s="17">
        <v>524</v>
      </c>
      <c r="E26" s="2" t="s">
        <v>97</v>
      </c>
      <c r="F26" s="64">
        <f>'P1 - Přehled'!H27</f>
        <v>1589535</v>
      </c>
      <c r="G26" s="139">
        <v>1589535</v>
      </c>
      <c r="H26" s="139">
        <v>1589535</v>
      </c>
      <c r="I26" s="24"/>
      <c r="J26" s="24"/>
      <c r="K26" s="24"/>
    </row>
    <row r="27" spans="1:11" ht="10.5" customHeight="1" x14ac:dyDescent="0.2">
      <c r="A27" s="158" t="s">
        <v>150</v>
      </c>
      <c r="B27" s="161"/>
      <c r="C27" s="7"/>
      <c r="D27" s="7">
        <v>525</v>
      </c>
      <c r="E27" s="15" t="s">
        <v>128</v>
      </c>
      <c r="F27" s="64">
        <f>'P1 - Přehled'!H28</f>
        <v>19751.612999999998</v>
      </c>
      <c r="G27" s="139">
        <f>G25*0.0042</f>
        <v>19751.612999999998</v>
      </c>
      <c r="H27" s="139">
        <f>H25*0.0042</f>
        <v>19751.612999999998</v>
      </c>
      <c r="I27" s="24"/>
      <c r="J27" s="24"/>
      <c r="K27" s="24"/>
    </row>
    <row r="28" spans="1:11" ht="10.5" customHeight="1" x14ac:dyDescent="0.2">
      <c r="A28" s="158" t="s">
        <v>151</v>
      </c>
      <c r="B28" s="161"/>
      <c r="C28" s="7"/>
      <c r="D28" s="7">
        <v>527</v>
      </c>
      <c r="E28" s="15" t="s">
        <v>14</v>
      </c>
      <c r="F28" s="64">
        <f>'P1 - Přehled'!H29</f>
        <v>47028</v>
      </c>
      <c r="G28" s="139">
        <v>47028</v>
      </c>
      <c r="H28" s="139">
        <v>47028</v>
      </c>
      <c r="I28" s="24"/>
      <c r="J28" s="24"/>
      <c r="K28" s="24"/>
    </row>
    <row r="29" spans="1:11" ht="10.5" customHeight="1" x14ac:dyDescent="0.2">
      <c r="A29" s="158" t="s">
        <v>152</v>
      </c>
      <c r="B29" s="161"/>
      <c r="C29" s="18"/>
      <c r="D29" s="19">
        <v>528</v>
      </c>
      <c r="E29" s="124" t="s">
        <v>96</v>
      </c>
      <c r="F29" s="64">
        <f>'P1 - Přehled'!H30</f>
        <v>0</v>
      </c>
      <c r="G29" s="139">
        <v>0</v>
      </c>
      <c r="H29" s="139">
        <v>0</v>
      </c>
      <c r="I29" s="24"/>
      <c r="J29" s="24"/>
      <c r="K29" s="24"/>
    </row>
    <row r="30" spans="1:11" ht="10.5" customHeight="1" x14ac:dyDescent="0.2">
      <c r="A30" s="158" t="s">
        <v>153</v>
      </c>
      <c r="B30" s="162">
        <v>53</v>
      </c>
      <c r="C30" s="37" t="s">
        <v>15</v>
      </c>
      <c r="D30" s="38"/>
      <c r="E30" s="38"/>
      <c r="F30" s="39">
        <f>SUM(F31:F34)</f>
        <v>0</v>
      </c>
      <c r="G30" s="40">
        <f>SUM(G31:G34)</f>
        <v>0</v>
      </c>
      <c r="H30" s="40">
        <f>SUM(H31:H34)</f>
        <v>0</v>
      </c>
      <c r="I30" s="24"/>
      <c r="J30" s="24"/>
      <c r="K30" s="24"/>
    </row>
    <row r="31" spans="1:11" ht="10.5" customHeight="1" x14ac:dyDescent="0.2">
      <c r="A31" s="158" t="s">
        <v>154</v>
      </c>
      <c r="B31" s="160"/>
      <c r="C31" s="17"/>
      <c r="D31" s="4">
        <v>531</v>
      </c>
      <c r="E31" s="21" t="s">
        <v>16</v>
      </c>
      <c r="F31" s="64">
        <f>'P1 - Přehled'!H32</f>
        <v>0</v>
      </c>
      <c r="G31" s="139">
        <v>0</v>
      </c>
      <c r="H31" s="139">
        <v>0</v>
      </c>
      <c r="I31" s="24"/>
      <c r="J31" s="24"/>
      <c r="K31" s="24"/>
    </row>
    <row r="32" spans="1:11" ht="10.5" customHeight="1" x14ac:dyDescent="0.2">
      <c r="A32" s="158" t="s">
        <v>155</v>
      </c>
      <c r="B32" s="160"/>
      <c r="C32" s="17"/>
      <c r="D32" s="3">
        <v>532</v>
      </c>
      <c r="E32" s="1" t="s">
        <v>17</v>
      </c>
      <c r="F32" s="64">
        <f>'P1 - Přehled'!H33</f>
        <v>0</v>
      </c>
      <c r="G32" s="139">
        <v>0</v>
      </c>
      <c r="H32" s="139">
        <v>0</v>
      </c>
      <c r="I32" s="24"/>
      <c r="J32" s="24"/>
      <c r="K32" s="24"/>
    </row>
    <row r="33" spans="1:11" ht="10.5" customHeight="1" x14ac:dyDescent="0.2">
      <c r="A33" s="158" t="s">
        <v>156</v>
      </c>
      <c r="B33" s="160"/>
      <c r="C33" s="17"/>
      <c r="D33" s="22">
        <v>538</v>
      </c>
      <c r="E33" s="147" t="s">
        <v>129</v>
      </c>
      <c r="F33" s="64">
        <f>'P1 - Přehled'!H34</f>
        <v>0</v>
      </c>
      <c r="G33" s="139">
        <v>0</v>
      </c>
      <c r="H33" s="139">
        <v>0</v>
      </c>
      <c r="I33" s="24"/>
      <c r="J33" s="24"/>
      <c r="K33" s="24"/>
    </row>
    <row r="34" spans="1:11" ht="10.5" customHeight="1" x14ac:dyDescent="0.2">
      <c r="A34" s="158" t="s">
        <v>157</v>
      </c>
      <c r="B34" s="160"/>
      <c r="C34" s="17"/>
      <c r="D34" s="22">
        <v>539</v>
      </c>
      <c r="E34" s="147" t="s">
        <v>215</v>
      </c>
      <c r="F34" s="64">
        <f>'P1 - Přehled'!H35</f>
        <v>0</v>
      </c>
      <c r="G34" s="139">
        <v>0</v>
      </c>
      <c r="H34" s="139">
        <v>0</v>
      </c>
      <c r="I34" s="24"/>
      <c r="J34" s="24"/>
      <c r="K34" s="24"/>
    </row>
    <row r="35" spans="1:11" ht="10.5" customHeight="1" x14ac:dyDescent="0.2">
      <c r="A35" s="158" t="s">
        <v>158</v>
      </c>
      <c r="B35" s="164">
        <v>54</v>
      </c>
      <c r="C35" s="35" t="s">
        <v>18</v>
      </c>
      <c r="D35" s="35"/>
      <c r="E35" s="35"/>
      <c r="F35" s="39">
        <f>SUM(F36:F42)</f>
        <v>13000</v>
      </c>
      <c r="G35" s="69">
        <f>SUM(G36:G42)</f>
        <v>13000</v>
      </c>
      <c r="H35" s="69">
        <f>SUM(H36:H42)</f>
        <v>13000</v>
      </c>
      <c r="I35" s="24"/>
      <c r="J35" s="24"/>
      <c r="K35" s="24"/>
    </row>
    <row r="36" spans="1:11" ht="10.5" customHeight="1" x14ac:dyDescent="0.2">
      <c r="A36" s="158" t="s">
        <v>159</v>
      </c>
      <c r="B36" s="165"/>
      <c r="C36" s="17"/>
      <c r="D36" s="7">
        <v>541</v>
      </c>
      <c r="E36" s="15" t="s">
        <v>19</v>
      </c>
      <c r="F36" s="64">
        <f>'P1 - Přehled'!H37</f>
        <v>0</v>
      </c>
      <c r="G36" s="139">
        <v>0</v>
      </c>
      <c r="H36" s="139">
        <v>0</v>
      </c>
      <c r="I36" s="24"/>
      <c r="J36" s="24"/>
      <c r="K36" s="24"/>
    </row>
    <row r="37" spans="1:11" ht="10.5" customHeight="1" x14ac:dyDescent="0.2">
      <c r="A37" s="158" t="s">
        <v>160</v>
      </c>
      <c r="B37" s="165"/>
      <c r="C37" s="17"/>
      <c r="D37" s="7">
        <v>542</v>
      </c>
      <c r="E37" s="15" t="s">
        <v>91</v>
      </c>
      <c r="F37" s="64">
        <f>'P1 - Přehled'!H38</f>
        <v>0</v>
      </c>
      <c r="G37" s="139">
        <v>0</v>
      </c>
      <c r="H37" s="139">
        <v>0</v>
      </c>
      <c r="I37" s="24"/>
      <c r="J37" s="24"/>
      <c r="K37" s="24"/>
    </row>
    <row r="38" spans="1:11" ht="10.5" customHeight="1" x14ac:dyDescent="0.2">
      <c r="A38" s="158" t="s">
        <v>161</v>
      </c>
      <c r="B38" s="166"/>
      <c r="C38" s="7"/>
      <c r="D38" s="7">
        <v>543</v>
      </c>
      <c r="E38" s="15" t="s">
        <v>21</v>
      </c>
      <c r="F38" s="64">
        <f>'P1 - Přehled'!H39</f>
        <v>0</v>
      </c>
      <c r="G38" s="139">
        <v>0</v>
      </c>
      <c r="H38" s="139">
        <v>0</v>
      </c>
      <c r="I38" s="24"/>
      <c r="J38" s="24"/>
      <c r="K38" s="24"/>
    </row>
    <row r="39" spans="1:11" s="76" customFormat="1" ht="10.5" customHeight="1" x14ac:dyDescent="0.2">
      <c r="A39" s="158" t="s">
        <v>162</v>
      </c>
      <c r="B39" s="166"/>
      <c r="C39" s="7"/>
      <c r="D39" s="7">
        <v>544</v>
      </c>
      <c r="E39" s="15" t="s">
        <v>23</v>
      </c>
      <c r="F39" s="64">
        <f>'P1 - Přehled'!H40</f>
        <v>0</v>
      </c>
      <c r="G39" s="139">
        <v>0</v>
      </c>
      <c r="H39" s="139">
        <v>0</v>
      </c>
      <c r="I39" s="25"/>
      <c r="J39" s="25"/>
      <c r="K39" s="25"/>
    </row>
    <row r="40" spans="1:11" ht="10.5" customHeight="1" x14ac:dyDescent="0.2">
      <c r="A40" s="158" t="s">
        <v>163</v>
      </c>
      <c r="B40" s="166"/>
      <c r="C40" s="7"/>
      <c r="D40" s="7">
        <v>547</v>
      </c>
      <c r="E40" s="15" t="s">
        <v>22</v>
      </c>
      <c r="F40" s="64">
        <f>'P1 - Přehled'!H41</f>
        <v>0</v>
      </c>
      <c r="G40" s="139">
        <v>0</v>
      </c>
      <c r="H40" s="139">
        <v>0</v>
      </c>
      <c r="I40" s="24"/>
      <c r="J40" s="24"/>
      <c r="K40" s="24"/>
    </row>
    <row r="41" spans="1:11" s="76" customFormat="1" ht="10.5" customHeight="1" x14ac:dyDescent="0.2">
      <c r="A41" s="158" t="s">
        <v>164</v>
      </c>
      <c r="B41" s="166"/>
      <c r="C41" s="125"/>
      <c r="D41" s="18">
        <v>548</v>
      </c>
      <c r="E41" s="26" t="s">
        <v>74</v>
      </c>
      <c r="F41" s="64">
        <f>'P1 - Přehled'!H42</f>
        <v>0</v>
      </c>
      <c r="G41" s="139">
        <v>0</v>
      </c>
      <c r="H41" s="139">
        <v>0</v>
      </c>
      <c r="I41" s="25"/>
      <c r="J41" s="25"/>
      <c r="K41" s="25"/>
    </row>
    <row r="42" spans="1:11" s="76" customFormat="1" ht="10.5" customHeight="1" x14ac:dyDescent="0.2">
      <c r="A42" s="158" t="s">
        <v>165</v>
      </c>
      <c r="B42" s="166"/>
      <c r="C42" s="18"/>
      <c r="D42" s="18">
        <v>549</v>
      </c>
      <c r="E42" s="26" t="s">
        <v>214</v>
      </c>
      <c r="F42" s="64">
        <f>'P1 - Přehled'!H43</f>
        <v>13000</v>
      </c>
      <c r="G42" s="139">
        <v>13000</v>
      </c>
      <c r="H42" s="139">
        <v>13000</v>
      </c>
      <c r="I42" s="25"/>
      <c r="J42" s="25"/>
      <c r="K42" s="25"/>
    </row>
    <row r="43" spans="1:11" ht="10.5" customHeight="1" x14ac:dyDescent="0.2">
      <c r="A43" s="158" t="s">
        <v>166</v>
      </c>
      <c r="B43" s="162">
        <v>55</v>
      </c>
      <c r="C43" s="35" t="s">
        <v>98</v>
      </c>
      <c r="D43" s="35"/>
      <c r="E43" s="35"/>
      <c r="F43" s="39">
        <f>SUM(F44:F51)</f>
        <v>200000</v>
      </c>
      <c r="G43" s="40">
        <f>SUM(G44:G51)</f>
        <v>200000</v>
      </c>
      <c r="H43" s="40">
        <f>SUM(H44:H51)</f>
        <v>200000</v>
      </c>
      <c r="I43" s="24"/>
      <c r="J43" s="24"/>
      <c r="K43" s="24"/>
    </row>
    <row r="44" spans="1:11" ht="10.5" customHeight="1" x14ac:dyDescent="0.2">
      <c r="A44" s="158" t="s">
        <v>167</v>
      </c>
      <c r="B44" s="163"/>
      <c r="C44" s="7"/>
      <c r="D44" s="7">
        <v>551</v>
      </c>
      <c r="E44" s="15" t="s">
        <v>86</v>
      </c>
      <c r="F44" s="64">
        <f>'P1 - Přehled'!H45</f>
        <v>0</v>
      </c>
      <c r="G44" s="139">
        <v>0</v>
      </c>
      <c r="H44" s="139">
        <v>0</v>
      </c>
      <c r="I44" s="24"/>
      <c r="J44" s="24"/>
      <c r="K44" s="24"/>
    </row>
    <row r="45" spans="1:11" ht="10.5" customHeight="1" x14ac:dyDescent="0.2">
      <c r="A45" s="158" t="s">
        <v>168</v>
      </c>
      <c r="B45" s="166"/>
      <c r="C45" s="7"/>
      <c r="D45" s="7">
        <v>552</v>
      </c>
      <c r="E45" s="15" t="s">
        <v>216</v>
      </c>
      <c r="F45" s="64">
        <f>'P1 - Přehled'!H46</f>
        <v>0</v>
      </c>
      <c r="G45" s="139">
        <v>0</v>
      </c>
      <c r="H45" s="139">
        <v>0</v>
      </c>
      <c r="I45" s="24"/>
      <c r="J45" s="24"/>
      <c r="K45" s="24"/>
    </row>
    <row r="46" spans="1:11" ht="10.5" customHeight="1" x14ac:dyDescent="0.2">
      <c r="A46" s="158" t="s">
        <v>169</v>
      </c>
      <c r="B46" s="165"/>
      <c r="C46" s="7"/>
      <c r="D46" s="7">
        <v>553</v>
      </c>
      <c r="E46" s="15" t="s">
        <v>217</v>
      </c>
      <c r="F46" s="64">
        <f>'P1 - Přehled'!H47</f>
        <v>0</v>
      </c>
      <c r="G46" s="139">
        <v>0</v>
      </c>
      <c r="H46" s="139">
        <v>0</v>
      </c>
    </row>
    <row r="47" spans="1:11" s="76" customFormat="1" ht="10.5" customHeight="1" x14ac:dyDescent="0.2">
      <c r="A47" s="158" t="s">
        <v>170</v>
      </c>
      <c r="B47" s="166"/>
      <c r="C47" s="20"/>
      <c r="D47" s="7">
        <v>554</v>
      </c>
      <c r="E47" s="15" t="s">
        <v>75</v>
      </c>
      <c r="F47" s="64">
        <f>'P1 - Přehled'!H48</f>
        <v>0</v>
      </c>
      <c r="G47" s="139">
        <v>0</v>
      </c>
      <c r="H47" s="139">
        <v>0</v>
      </c>
    </row>
    <row r="48" spans="1:11" ht="10.5" customHeight="1" x14ac:dyDescent="0.2">
      <c r="A48" s="158" t="s">
        <v>171</v>
      </c>
      <c r="B48" s="165"/>
      <c r="C48" s="7"/>
      <c r="D48" s="7">
        <v>555</v>
      </c>
      <c r="E48" s="15" t="s">
        <v>87</v>
      </c>
      <c r="F48" s="64">
        <f>'P1 - Přehled'!H49</f>
        <v>0</v>
      </c>
      <c r="G48" s="139">
        <v>0</v>
      </c>
      <c r="H48" s="139">
        <v>0</v>
      </c>
    </row>
    <row r="49" spans="1:11" ht="10.5" customHeight="1" x14ac:dyDescent="0.2">
      <c r="A49" s="158" t="s">
        <v>172</v>
      </c>
      <c r="B49" s="165"/>
      <c r="C49" s="18"/>
      <c r="D49" s="18">
        <v>556</v>
      </c>
      <c r="E49" s="26" t="s">
        <v>88</v>
      </c>
      <c r="F49" s="64">
        <f>'P1 - Přehled'!H50</f>
        <v>0</v>
      </c>
      <c r="G49" s="139">
        <v>0</v>
      </c>
      <c r="H49" s="139">
        <v>0</v>
      </c>
    </row>
    <row r="50" spans="1:11" s="76" customFormat="1" ht="10.5" customHeight="1" x14ac:dyDescent="0.2">
      <c r="A50" s="158" t="s">
        <v>173</v>
      </c>
      <c r="B50" s="166"/>
      <c r="C50" s="7"/>
      <c r="D50" s="7">
        <v>557</v>
      </c>
      <c r="E50" s="15" t="s">
        <v>218</v>
      </c>
      <c r="F50" s="64">
        <f>'P1 - Přehled'!H51</f>
        <v>0</v>
      </c>
      <c r="G50" s="139">
        <v>0</v>
      </c>
      <c r="H50" s="139">
        <v>0</v>
      </c>
    </row>
    <row r="51" spans="1:11" s="76" customFormat="1" ht="10.5" customHeight="1" x14ac:dyDescent="0.2">
      <c r="A51" s="158" t="s">
        <v>174</v>
      </c>
      <c r="B51" s="166"/>
      <c r="C51" s="7"/>
      <c r="D51" s="7">
        <v>558</v>
      </c>
      <c r="E51" s="15" t="s">
        <v>219</v>
      </c>
      <c r="F51" s="64">
        <f>'P1 - Přehled'!H52</f>
        <v>200000</v>
      </c>
      <c r="G51" s="139">
        <v>200000</v>
      </c>
      <c r="H51" s="139">
        <v>200000</v>
      </c>
    </row>
    <row r="52" spans="1:11" ht="10.5" customHeight="1" x14ac:dyDescent="0.2">
      <c r="A52" s="158" t="s">
        <v>175</v>
      </c>
      <c r="B52" s="162">
        <v>56</v>
      </c>
      <c r="C52" s="35" t="s">
        <v>76</v>
      </c>
      <c r="D52" s="35"/>
      <c r="E52" s="35"/>
      <c r="F52" s="39">
        <f>SUM(F53:F56)</f>
        <v>0</v>
      </c>
      <c r="G52" s="40">
        <f>SUM(G53:G56)</f>
        <v>0</v>
      </c>
      <c r="H52" s="40">
        <f>SUM(H53:H56)</f>
        <v>0</v>
      </c>
      <c r="I52" s="24"/>
      <c r="J52" s="24"/>
      <c r="K52" s="24"/>
    </row>
    <row r="53" spans="1:11" s="76" customFormat="1" ht="10.5" customHeight="1" x14ac:dyDescent="0.2">
      <c r="A53" s="158" t="s">
        <v>176</v>
      </c>
      <c r="B53" s="166"/>
      <c r="C53" s="18"/>
      <c r="D53" s="19">
        <v>562</v>
      </c>
      <c r="E53" s="148" t="s">
        <v>20</v>
      </c>
      <c r="F53" s="64">
        <f>'P1 - Přehled'!H54</f>
        <v>0</v>
      </c>
      <c r="G53" s="139">
        <v>0</v>
      </c>
      <c r="H53" s="139">
        <v>0</v>
      </c>
    </row>
    <row r="54" spans="1:11" s="76" customFormat="1" ht="10.5" customHeight="1" x14ac:dyDescent="0.2">
      <c r="A54" s="158" t="s">
        <v>177</v>
      </c>
      <c r="B54" s="166"/>
      <c r="C54" s="18"/>
      <c r="D54" s="19">
        <v>563</v>
      </c>
      <c r="E54" s="148" t="s">
        <v>73</v>
      </c>
      <c r="F54" s="64">
        <f>'P1 - Přehled'!H55</f>
        <v>0</v>
      </c>
      <c r="G54" s="139">
        <v>0</v>
      </c>
      <c r="H54" s="139">
        <v>0</v>
      </c>
    </row>
    <row r="55" spans="1:11" s="76" customFormat="1" ht="10.5" customHeight="1" x14ac:dyDescent="0.2">
      <c r="A55" s="158" t="s">
        <v>178</v>
      </c>
      <c r="B55" s="166"/>
      <c r="C55" s="125"/>
      <c r="D55" s="19">
        <v>564</v>
      </c>
      <c r="E55" s="148" t="s">
        <v>77</v>
      </c>
      <c r="F55" s="64">
        <f>'P1 - Přehled'!H56</f>
        <v>0</v>
      </c>
      <c r="G55" s="139">
        <v>0</v>
      </c>
      <c r="H55" s="139">
        <v>0</v>
      </c>
    </row>
    <row r="56" spans="1:11" s="76" customFormat="1" ht="10.5" customHeight="1" x14ac:dyDescent="0.2">
      <c r="A56" s="158" t="s">
        <v>179</v>
      </c>
      <c r="B56" s="166"/>
      <c r="C56" s="125"/>
      <c r="D56" s="19">
        <v>569</v>
      </c>
      <c r="E56" s="148" t="s">
        <v>78</v>
      </c>
      <c r="F56" s="64">
        <f>'P1 - Přehled'!H57</f>
        <v>0</v>
      </c>
      <c r="G56" s="139">
        <v>0</v>
      </c>
      <c r="H56" s="139">
        <v>0</v>
      </c>
    </row>
    <row r="57" spans="1:11" ht="10.5" customHeight="1" x14ac:dyDescent="0.2">
      <c r="A57" s="158" t="s">
        <v>180</v>
      </c>
      <c r="B57" s="162">
        <v>57</v>
      </c>
      <c r="C57" s="35" t="s">
        <v>220</v>
      </c>
      <c r="D57" s="35"/>
      <c r="E57" s="35"/>
      <c r="F57" s="39">
        <f>SUM(F58)</f>
        <v>0</v>
      </c>
      <c r="G57" s="40">
        <f>SUM(G58:G58)</f>
        <v>0</v>
      </c>
      <c r="H57" s="40">
        <f>SUM(H58:H58)</f>
        <v>0</v>
      </c>
      <c r="I57" s="24"/>
      <c r="J57" s="24"/>
      <c r="K57" s="24"/>
    </row>
    <row r="58" spans="1:11" ht="10.5" customHeight="1" x14ac:dyDescent="0.2">
      <c r="A58" s="158" t="s">
        <v>181</v>
      </c>
      <c r="B58" s="165"/>
      <c r="C58" s="125"/>
      <c r="D58" s="19">
        <v>572</v>
      </c>
      <c r="E58" s="148" t="s">
        <v>221</v>
      </c>
      <c r="F58" s="64">
        <f>'P1 - Přehled'!H59</f>
        <v>0</v>
      </c>
      <c r="G58" s="139">
        <v>0</v>
      </c>
      <c r="H58" s="139">
        <v>0</v>
      </c>
    </row>
    <row r="59" spans="1:11" ht="10.5" customHeight="1" x14ac:dyDescent="0.2">
      <c r="A59" s="158" t="s">
        <v>182</v>
      </c>
      <c r="B59" s="162">
        <v>59</v>
      </c>
      <c r="C59" s="35" t="s">
        <v>24</v>
      </c>
      <c r="D59" s="37"/>
      <c r="E59" s="37"/>
      <c r="F59" s="39">
        <f>SUM(F60:F61)</f>
        <v>0</v>
      </c>
      <c r="G59" s="40">
        <f>SUM(G60:G61)</f>
        <v>0</v>
      </c>
      <c r="H59" s="40">
        <f>SUM(H60:H61)</f>
        <v>0</v>
      </c>
    </row>
    <row r="60" spans="1:11" ht="10.5" customHeight="1" x14ac:dyDescent="0.2">
      <c r="A60" s="158" t="s">
        <v>183</v>
      </c>
      <c r="B60" s="165"/>
      <c r="C60" s="7"/>
      <c r="D60" s="27">
        <v>591</v>
      </c>
      <c r="E60" s="5" t="s">
        <v>25</v>
      </c>
      <c r="F60" s="64">
        <f>'P1 - Přehled'!H61</f>
        <v>0</v>
      </c>
      <c r="G60" s="139">
        <v>0</v>
      </c>
      <c r="H60" s="139">
        <v>0</v>
      </c>
    </row>
    <row r="61" spans="1:11" ht="10.5" customHeight="1" x14ac:dyDescent="0.2">
      <c r="A61" s="158" t="s">
        <v>184</v>
      </c>
      <c r="B61" s="206"/>
      <c r="C61" s="7"/>
      <c r="D61" s="27">
        <v>595</v>
      </c>
      <c r="E61" s="5" t="s">
        <v>26</v>
      </c>
      <c r="F61" s="64">
        <f>'P1 - Přehled'!H62</f>
        <v>0</v>
      </c>
      <c r="G61" s="139">
        <v>0</v>
      </c>
      <c r="H61" s="139">
        <v>0</v>
      </c>
    </row>
    <row r="62" spans="1:11" ht="10.5" customHeight="1" x14ac:dyDescent="0.2">
      <c r="A62" s="194" t="s">
        <v>185</v>
      </c>
      <c r="B62" s="333" t="s">
        <v>27</v>
      </c>
      <c r="C62" s="334"/>
      <c r="D62" s="334"/>
      <c r="E62" s="335"/>
      <c r="F62" s="151">
        <f>F63+F69+F79+F85</f>
        <v>7646193</v>
      </c>
      <c r="G62" s="62">
        <f>+G63+G69+G79+G85</f>
        <v>7646193</v>
      </c>
      <c r="H62" s="62">
        <f>+H63+H69+H79+H85</f>
        <v>7646193</v>
      </c>
    </row>
    <row r="63" spans="1:11" ht="10.5" customHeight="1" x14ac:dyDescent="0.2">
      <c r="A63" s="158" t="s">
        <v>186</v>
      </c>
      <c r="B63" s="162">
        <v>60</v>
      </c>
      <c r="C63" s="35" t="s">
        <v>100</v>
      </c>
      <c r="D63" s="35"/>
      <c r="E63" s="35"/>
      <c r="F63" s="39">
        <f>SUM(F64:F68)</f>
        <v>0</v>
      </c>
      <c r="G63" s="40">
        <f>SUM(G64:G68)</f>
        <v>0</v>
      </c>
      <c r="H63" s="40">
        <f>SUM(H64:H68)</f>
        <v>0</v>
      </c>
    </row>
    <row r="64" spans="1:11" ht="10.5" customHeight="1" x14ac:dyDescent="0.2">
      <c r="A64" s="158" t="s">
        <v>187</v>
      </c>
      <c r="B64" s="165"/>
      <c r="C64" s="17"/>
      <c r="D64" s="7">
        <v>601</v>
      </c>
      <c r="E64" s="15" t="s">
        <v>89</v>
      </c>
      <c r="F64" s="64">
        <f>'P1 - Přehled'!H65</f>
        <v>0</v>
      </c>
      <c r="G64" s="139">
        <v>0</v>
      </c>
      <c r="H64" s="139">
        <v>0</v>
      </c>
    </row>
    <row r="65" spans="1:8" ht="10.5" customHeight="1" x14ac:dyDescent="0.2">
      <c r="A65" s="158" t="s">
        <v>188</v>
      </c>
      <c r="B65" s="165"/>
      <c r="C65" s="17"/>
      <c r="D65" s="7">
        <v>602</v>
      </c>
      <c r="E65" s="15" t="s">
        <v>90</v>
      </c>
      <c r="F65" s="64">
        <f>'P1 - Přehled'!H66</f>
        <v>0</v>
      </c>
      <c r="G65" s="139">
        <v>0</v>
      </c>
      <c r="H65" s="139">
        <v>0</v>
      </c>
    </row>
    <row r="66" spans="1:8" s="76" customFormat="1" ht="10.5" customHeight="1" x14ac:dyDescent="0.2">
      <c r="A66" s="158" t="s">
        <v>189</v>
      </c>
      <c r="B66" s="166"/>
      <c r="C66" s="125"/>
      <c r="D66" s="18">
        <v>603</v>
      </c>
      <c r="E66" s="26" t="s">
        <v>79</v>
      </c>
      <c r="F66" s="64">
        <f>'P1 - Přehled'!H67</f>
        <v>0</v>
      </c>
      <c r="G66" s="139">
        <v>0</v>
      </c>
      <c r="H66" s="139">
        <v>0</v>
      </c>
    </row>
    <row r="67" spans="1:8" s="76" customFormat="1" ht="10.5" customHeight="1" x14ac:dyDescent="0.2">
      <c r="A67" s="158" t="s">
        <v>190</v>
      </c>
      <c r="B67" s="166"/>
      <c r="C67" s="125"/>
      <c r="D67" s="18">
        <v>604</v>
      </c>
      <c r="E67" s="26" t="s">
        <v>99</v>
      </c>
      <c r="F67" s="64">
        <f>'P1 - Přehled'!H68</f>
        <v>0</v>
      </c>
      <c r="G67" s="139">
        <v>0</v>
      </c>
      <c r="H67" s="139">
        <v>0</v>
      </c>
    </row>
    <row r="68" spans="1:8" ht="10.5" customHeight="1" x14ac:dyDescent="0.2">
      <c r="A68" s="158" t="s">
        <v>191</v>
      </c>
      <c r="B68" s="165"/>
      <c r="C68" s="29"/>
      <c r="D68" s="18">
        <v>609</v>
      </c>
      <c r="E68" s="26" t="s">
        <v>94</v>
      </c>
      <c r="F68" s="64">
        <f>'P1 - Přehled'!H69</f>
        <v>0</v>
      </c>
      <c r="G68" s="139">
        <v>0</v>
      </c>
      <c r="H68" s="139">
        <v>0</v>
      </c>
    </row>
    <row r="69" spans="1:8" ht="10.5" customHeight="1" x14ac:dyDescent="0.2">
      <c r="A69" s="158" t="s">
        <v>192</v>
      </c>
      <c r="B69" s="162">
        <v>64</v>
      </c>
      <c r="C69" s="35" t="s">
        <v>118</v>
      </c>
      <c r="D69" s="35"/>
      <c r="E69" s="35"/>
      <c r="F69" s="39">
        <f>SUM(F70:F78)</f>
        <v>0</v>
      </c>
      <c r="G69" s="40">
        <f>SUM(G70:G78)</f>
        <v>0</v>
      </c>
      <c r="H69" s="40">
        <f>SUM(H70:H78)</f>
        <v>0</v>
      </c>
    </row>
    <row r="70" spans="1:8" ht="10.5" customHeight="1" x14ac:dyDescent="0.2">
      <c r="A70" s="158" t="s">
        <v>193</v>
      </c>
      <c r="B70" s="165"/>
      <c r="C70" s="17"/>
      <c r="D70" s="7">
        <v>641</v>
      </c>
      <c r="E70" s="15" t="s">
        <v>19</v>
      </c>
      <c r="F70" s="64">
        <f>'P1 - Přehled'!H71</f>
        <v>0</v>
      </c>
      <c r="G70" s="139">
        <v>0</v>
      </c>
      <c r="H70" s="139">
        <v>0</v>
      </c>
    </row>
    <row r="71" spans="1:8" ht="10.5" customHeight="1" x14ac:dyDescent="0.2">
      <c r="A71" s="158" t="s">
        <v>194</v>
      </c>
      <c r="B71" s="165"/>
      <c r="C71" s="17"/>
      <c r="D71" s="7">
        <v>642</v>
      </c>
      <c r="E71" s="15" t="s">
        <v>91</v>
      </c>
      <c r="F71" s="64">
        <f>'P1 - Přehled'!H72</f>
        <v>0</v>
      </c>
      <c r="G71" s="139">
        <v>0</v>
      </c>
      <c r="H71" s="139">
        <v>0</v>
      </c>
    </row>
    <row r="72" spans="1:8" ht="10.5" customHeight="1" x14ac:dyDescent="0.2">
      <c r="A72" s="158" t="s">
        <v>195</v>
      </c>
      <c r="B72" s="165"/>
      <c r="C72" s="17"/>
      <c r="D72" s="7">
        <v>643</v>
      </c>
      <c r="E72" s="15" t="s">
        <v>211</v>
      </c>
      <c r="F72" s="64">
        <f>'P1 - Přehled'!H73</f>
        <v>0</v>
      </c>
      <c r="G72" s="139">
        <v>0</v>
      </c>
      <c r="H72" s="139">
        <v>0</v>
      </c>
    </row>
    <row r="73" spans="1:8" ht="10.5" customHeight="1" x14ac:dyDescent="0.2">
      <c r="A73" s="158" t="s">
        <v>196</v>
      </c>
      <c r="B73" s="165"/>
      <c r="C73" s="17"/>
      <c r="D73" s="27">
        <v>644</v>
      </c>
      <c r="E73" s="15" t="s">
        <v>95</v>
      </c>
      <c r="F73" s="64">
        <f>'P1 - Přehled'!H74</f>
        <v>0</v>
      </c>
      <c r="G73" s="139">
        <v>0</v>
      </c>
      <c r="H73" s="139">
        <v>0</v>
      </c>
    </row>
    <row r="74" spans="1:8" ht="10.5" customHeight="1" x14ac:dyDescent="0.2">
      <c r="A74" s="158" t="s">
        <v>197</v>
      </c>
      <c r="B74" s="165"/>
      <c r="C74" s="17"/>
      <c r="D74" s="27">
        <v>645</v>
      </c>
      <c r="E74" s="147" t="s">
        <v>80</v>
      </c>
      <c r="F74" s="64">
        <f>'P1 - Přehled'!H75</f>
        <v>0</v>
      </c>
      <c r="G74" s="139">
        <v>0</v>
      </c>
      <c r="H74" s="139">
        <v>0</v>
      </c>
    </row>
    <row r="75" spans="1:8" ht="10.5" customHeight="1" x14ac:dyDescent="0.2">
      <c r="A75" s="158" t="s">
        <v>198</v>
      </c>
      <c r="B75" s="165"/>
      <c r="C75" s="17"/>
      <c r="D75" s="27">
        <v>646</v>
      </c>
      <c r="E75" s="147" t="s">
        <v>117</v>
      </c>
      <c r="F75" s="64">
        <f>'P1 - Přehled'!H76</f>
        <v>0</v>
      </c>
      <c r="G75" s="139">
        <v>0</v>
      </c>
      <c r="H75" s="139">
        <v>0</v>
      </c>
    </row>
    <row r="76" spans="1:8" ht="10.5" customHeight="1" x14ac:dyDescent="0.2">
      <c r="A76" s="158" t="s">
        <v>199</v>
      </c>
      <c r="B76" s="165"/>
      <c r="C76" s="17"/>
      <c r="D76" s="27">
        <v>647</v>
      </c>
      <c r="E76" s="147" t="s">
        <v>81</v>
      </c>
      <c r="F76" s="64">
        <f>'P1 - Přehled'!H77</f>
        <v>0</v>
      </c>
      <c r="G76" s="139">
        <v>0</v>
      </c>
      <c r="H76" s="139">
        <v>0</v>
      </c>
    </row>
    <row r="77" spans="1:8" ht="10.5" customHeight="1" x14ac:dyDescent="0.2">
      <c r="A77" s="158" t="s">
        <v>200</v>
      </c>
      <c r="B77" s="165"/>
      <c r="C77" s="17"/>
      <c r="D77" s="27">
        <v>648</v>
      </c>
      <c r="E77" s="147" t="s">
        <v>92</v>
      </c>
      <c r="F77" s="64">
        <f>'P1 - Přehled'!H78</f>
        <v>0</v>
      </c>
      <c r="G77" s="139">
        <v>0</v>
      </c>
      <c r="H77" s="139">
        <v>0</v>
      </c>
    </row>
    <row r="78" spans="1:8" ht="10.5" customHeight="1" x14ac:dyDescent="0.2">
      <c r="A78" s="158" t="s">
        <v>201</v>
      </c>
      <c r="B78" s="165"/>
      <c r="C78" s="29"/>
      <c r="D78" s="19">
        <v>649</v>
      </c>
      <c r="E78" s="148" t="s">
        <v>93</v>
      </c>
      <c r="F78" s="64">
        <f>'P1 - Přehled'!H79</f>
        <v>0</v>
      </c>
      <c r="G78" s="139">
        <v>0</v>
      </c>
      <c r="H78" s="139">
        <v>0</v>
      </c>
    </row>
    <row r="79" spans="1:8" ht="10.5" customHeight="1" x14ac:dyDescent="0.2">
      <c r="A79" s="158" t="s">
        <v>202</v>
      </c>
      <c r="B79" s="162">
        <v>66</v>
      </c>
      <c r="C79" s="35" t="s">
        <v>82</v>
      </c>
      <c r="D79" s="35"/>
      <c r="E79" s="35"/>
      <c r="F79" s="39">
        <f>SUM(F80:F84)</f>
        <v>50</v>
      </c>
      <c r="G79" s="40">
        <f>SUM(G80:G84)</f>
        <v>50</v>
      </c>
      <c r="H79" s="40">
        <f>SUM(H80:H84)</f>
        <v>50</v>
      </c>
    </row>
    <row r="80" spans="1:8" ht="10.5" customHeight="1" x14ac:dyDescent="0.2">
      <c r="A80" s="158" t="s">
        <v>203</v>
      </c>
      <c r="B80" s="165"/>
      <c r="C80" s="29"/>
      <c r="D80" s="19">
        <v>662</v>
      </c>
      <c r="E80" s="148" t="s">
        <v>20</v>
      </c>
      <c r="F80" s="64">
        <f>'P1 - Přehled'!H81</f>
        <v>50</v>
      </c>
      <c r="G80" s="139">
        <v>50</v>
      </c>
      <c r="H80" s="139">
        <v>50</v>
      </c>
    </row>
    <row r="81" spans="1:8" ht="10.5" customHeight="1" x14ac:dyDescent="0.2">
      <c r="A81" s="158" t="s">
        <v>204</v>
      </c>
      <c r="B81" s="165"/>
      <c r="C81" s="29"/>
      <c r="D81" s="19">
        <v>663</v>
      </c>
      <c r="E81" s="148" t="s">
        <v>83</v>
      </c>
      <c r="F81" s="64">
        <f>'P1 - Přehled'!H82</f>
        <v>0</v>
      </c>
      <c r="G81" s="139">
        <v>0</v>
      </c>
      <c r="H81" s="139">
        <v>0</v>
      </c>
    </row>
    <row r="82" spans="1:8" ht="10.5" customHeight="1" x14ac:dyDescent="0.2">
      <c r="A82" s="158" t="s">
        <v>205</v>
      </c>
      <c r="B82" s="165"/>
      <c r="C82" s="29"/>
      <c r="D82" s="19">
        <v>664</v>
      </c>
      <c r="E82" s="148" t="s">
        <v>84</v>
      </c>
      <c r="F82" s="64">
        <f>'P1 - Přehled'!H83</f>
        <v>0</v>
      </c>
      <c r="G82" s="139">
        <v>0</v>
      </c>
      <c r="H82" s="139">
        <v>0</v>
      </c>
    </row>
    <row r="83" spans="1:8" ht="10.5" customHeight="1" x14ac:dyDescent="0.2">
      <c r="A83" s="158" t="s">
        <v>206</v>
      </c>
      <c r="B83" s="165"/>
      <c r="C83" s="29"/>
      <c r="D83" s="19">
        <v>665</v>
      </c>
      <c r="E83" s="148" t="s">
        <v>212</v>
      </c>
      <c r="F83" s="64">
        <f>'P1 - Přehled'!H84</f>
        <v>0</v>
      </c>
      <c r="G83" s="139">
        <v>0</v>
      </c>
      <c r="H83" s="139">
        <v>0</v>
      </c>
    </row>
    <row r="84" spans="1:8" ht="10.5" customHeight="1" x14ac:dyDescent="0.2">
      <c r="A84" s="158" t="s">
        <v>207</v>
      </c>
      <c r="B84" s="165"/>
      <c r="C84" s="29"/>
      <c r="D84" s="19">
        <v>669</v>
      </c>
      <c r="E84" s="148" t="s">
        <v>85</v>
      </c>
      <c r="F84" s="64">
        <f>'P1 - Přehled'!H85</f>
        <v>0</v>
      </c>
      <c r="G84" s="139">
        <v>0</v>
      </c>
      <c r="H84" s="139">
        <v>0</v>
      </c>
    </row>
    <row r="85" spans="1:8" ht="10.5" customHeight="1" x14ac:dyDescent="0.2">
      <c r="A85" s="158" t="s">
        <v>208</v>
      </c>
      <c r="B85" s="162">
        <v>67</v>
      </c>
      <c r="C85" s="296" t="s">
        <v>213</v>
      </c>
      <c r="D85" s="297"/>
      <c r="E85" s="298"/>
      <c r="F85" s="39">
        <f>F86</f>
        <v>7646143</v>
      </c>
      <c r="G85" s="40">
        <f>SUM(G86:G86)</f>
        <v>7646143</v>
      </c>
      <c r="H85" s="40">
        <f>SUM(H86:H86)</f>
        <v>7646143</v>
      </c>
    </row>
    <row r="86" spans="1:8" ht="10.5" customHeight="1" x14ac:dyDescent="0.2">
      <c r="A86" s="158" t="s">
        <v>209</v>
      </c>
      <c r="B86" s="165"/>
      <c r="C86" s="29"/>
      <c r="D86" s="19">
        <v>672</v>
      </c>
      <c r="E86" s="148" t="s">
        <v>222</v>
      </c>
      <c r="F86" s="64">
        <f>'P1 - Přehled'!H87</f>
        <v>7646143</v>
      </c>
      <c r="G86" s="139">
        <v>7646143</v>
      </c>
      <c r="H86" s="139">
        <v>7646143</v>
      </c>
    </row>
    <row r="87" spans="1:8" ht="10.5" customHeight="1" thickBot="1" x14ac:dyDescent="0.25">
      <c r="A87" s="195" t="s">
        <v>210</v>
      </c>
      <c r="B87" s="167" t="s">
        <v>226</v>
      </c>
      <c r="C87" s="32"/>
      <c r="D87" s="32"/>
      <c r="E87" s="33"/>
      <c r="F87" s="71">
        <f>+F62-F9</f>
        <v>0.38700000010430813</v>
      </c>
      <c r="G87" s="72">
        <f>+G62-G9</f>
        <v>0.38700000010430813</v>
      </c>
      <c r="H87" s="72">
        <f>+H62-H9</f>
        <v>0.38700000010430813</v>
      </c>
    </row>
    <row r="88" spans="1:8" ht="9.75" customHeight="1" x14ac:dyDescent="0.2">
      <c r="A88" s="6"/>
      <c r="B88" s="73"/>
      <c r="C88" s="73"/>
      <c r="D88" s="73"/>
      <c r="E88" s="24"/>
      <c r="F88" s="42"/>
    </row>
    <row r="89" spans="1:8" ht="11.25" customHeight="1" x14ac:dyDescent="0.2"/>
    <row r="90" spans="1:8" s="13" customFormat="1" ht="14.25" customHeight="1" x14ac:dyDescent="0.2">
      <c r="A90" s="287" t="s">
        <v>289</v>
      </c>
      <c r="B90" s="287"/>
      <c r="C90" s="287"/>
      <c r="D90" s="287"/>
      <c r="E90" s="338" t="s">
        <v>343</v>
      </c>
      <c r="F90" s="211" t="s">
        <v>341</v>
      </c>
      <c r="G90" s="212"/>
      <c r="H90" s="80" t="s">
        <v>44</v>
      </c>
    </row>
    <row r="91" spans="1:8" s="13" customFormat="1" ht="11.25" x14ac:dyDescent="0.2"/>
    <row r="92" spans="1:8" s="13" customFormat="1" ht="11.25" x14ac:dyDescent="0.2">
      <c r="A92" s="287" t="s">
        <v>295</v>
      </c>
      <c r="B92" s="287"/>
      <c r="C92" s="287"/>
      <c r="D92" s="287"/>
      <c r="E92" s="338" t="s">
        <v>344</v>
      </c>
      <c r="F92" s="211" t="s">
        <v>341</v>
      </c>
      <c r="H92" s="80" t="s">
        <v>44</v>
      </c>
    </row>
    <row r="93" spans="1:8" s="13" customFormat="1" ht="11.25" x14ac:dyDescent="0.2">
      <c r="F93" s="211"/>
      <c r="H93" s="80"/>
    </row>
    <row r="94" spans="1:8" s="13" customFormat="1" ht="11.25" x14ac:dyDescent="0.2">
      <c r="A94" s="287" t="s">
        <v>290</v>
      </c>
      <c r="B94" s="287"/>
      <c r="C94" s="287"/>
      <c r="D94" s="287"/>
      <c r="E94" s="13" t="s">
        <v>257</v>
      </c>
      <c r="F94" s="211" t="s">
        <v>126</v>
      </c>
      <c r="G94" s="216"/>
      <c r="H94" s="80" t="s">
        <v>44</v>
      </c>
    </row>
    <row r="95" spans="1:8" x14ac:dyDescent="0.2">
      <c r="A95"/>
      <c r="B95"/>
      <c r="C95"/>
      <c r="D95"/>
      <c r="E95"/>
      <c r="F95" s="190"/>
      <c r="G95"/>
      <c r="H95"/>
    </row>
  </sheetData>
  <mergeCells count="13">
    <mergeCell ref="B1:E1"/>
    <mergeCell ref="B2:E2"/>
    <mergeCell ref="A3:H3"/>
    <mergeCell ref="A4:H4"/>
    <mergeCell ref="A6:H6"/>
    <mergeCell ref="F7:H7"/>
    <mergeCell ref="A90:D90"/>
    <mergeCell ref="A92:D92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4"/>
  <sheetViews>
    <sheetView showGridLines="0" tabSelected="1" workbookViewId="0">
      <selection activeCell="F14" sqref="F14"/>
    </sheetView>
  </sheetViews>
  <sheetFormatPr defaultRowHeight="12.75" x14ac:dyDescent="0.2"/>
  <cols>
    <col min="1" max="1" width="7.42578125" customWidth="1"/>
    <col min="2" max="2" width="30.42578125" style="169" customWidth="1"/>
    <col min="3" max="3" width="11.42578125" style="185" customWidth="1"/>
    <col min="4" max="4" width="40.7109375" customWidth="1"/>
    <col min="5" max="5" width="11.7109375" style="185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6"/>
      <c r="G1" s="24"/>
      <c r="H1" s="46"/>
    </row>
    <row r="2" spans="1:8" x14ac:dyDescent="0.2">
      <c r="A2" s="24"/>
      <c r="B2" s="45" t="s">
        <v>121</v>
      </c>
      <c r="C2" s="45"/>
      <c r="D2" s="45"/>
      <c r="E2" s="46" t="s">
        <v>124</v>
      </c>
      <c r="F2" s="191">
        <f>'P1 - Přehled'!H2</f>
        <v>1459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89" t="s">
        <v>234</v>
      </c>
    </row>
    <row r="5" spans="1:8" ht="18" x14ac:dyDescent="0.25">
      <c r="A5" s="170" t="s">
        <v>316</v>
      </c>
    </row>
    <row r="6" spans="1:8" ht="13.5" thickBot="1" x14ac:dyDescent="0.25">
      <c r="C6" s="171" t="s">
        <v>297</v>
      </c>
      <c r="D6" s="171" t="s">
        <v>233</v>
      </c>
      <c r="E6" s="171" t="s">
        <v>317</v>
      </c>
      <c r="F6" s="171" t="s">
        <v>233</v>
      </c>
    </row>
    <row r="7" spans="1:8" s="76" customFormat="1" ht="13.5" thickBot="1" x14ac:dyDescent="0.25">
      <c r="A7" s="336" t="s">
        <v>4</v>
      </c>
      <c r="B7" s="337"/>
      <c r="C7" s="186">
        <f>'P7 - Střednědobý výhled'!G9/'P7 - Střednědobý výhled'!F9</f>
        <v>1</v>
      </c>
      <c r="D7" s="183"/>
      <c r="E7" s="186">
        <f>'P7 - Střednědobý výhled'!H9/'P7 - Střednědobý výhled'!G9</f>
        <v>1</v>
      </c>
      <c r="F7" s="184"/>
    </row>
    <row r="8" spans="1:8" x14ac:dyDescent="0.2">
      <c r="A8" s="180">
        <v>50</v>
      </c>
      <c r="B8" s="181" t="s">
        <v>5</v>
      </c>
      <c r="C8" s="187">
        <f>'P7 - Střednědobý výhled'!G10/'P7 - Střednědobý výhled'!F10</f>
        <v>1</v>
      </c>
      <c r="D8" s="182"/>
      <c r="E8" s="187">
        <f>'P7 - Střednědobý výhled'!H10/'P7 - Střednědobý výhled'!G10</f>
        <v>1</v>
      </c>
      <c r="F8" s="182"/>
    </row>
    <row r="9" spans="1:8" x14ac:dyDescent="0.2">
      <c r="A9" s="17">
        <v>501</v>
      </c>
      <c r="B9" s="172" t="s">
        <v>6</v>
      </c>
      <c r="C9" s="188">
        <f>('P7 - Střednědobý výhled'!G11/'P7 - Střednědobý výhled'!F11)</f>
        <v>1</v>
      </c>
      <c r="D9" s="174"/>
      <c r="E9" s="188">
        <f>'P7 - Střednědobý výhled'!H11/'P7 - Střednědobý výhled'!G11</f>
        <v>1</v>
      </c>
      <c r="F9" s="174"/>
    </row>
    <row r="10" spans="1:8" ht="22.5" x14ac:dyDescent="0.2">
      <c r="A10" s="17">
        <v>502</v>
      </c>
      <c r="B10" s="168" t="s">
        <v>116</v>
      </c>
      <c r="C10" s="188">
        <v>0</v>
      </c>
      <c r="D10" s="174"/>
      <c r="E10" s="188">
        <v>0</v>
      </c>
      <c r="F10" s="174"/>
    </row>
    <row r="11" spans="1:8" ht="22.5" x14ac:dyDescent="0.2">
      <c r="A11" s="7">
        <v>503</v>
      </c>
      <c r="B11" s="140" t="s">
        <v>127</v>
      </c>
      <c r="C11" s="188">
        <v>0</v>
      </c>
      <c r="D11" s="174"/>
      <c r="E11" s="188">
        <v>0</v>
      </c>
      <c r="F11" s="174"/>
    </row>
    <row r="12" spans="1:8" x14ac:dyDescent="0.2">
      <c r="A12" s="17">
        <v>504</v>
      </c>
      <c r="B12" s="168" t="s">
        <v>7</v>
      </c>
      <c r="C12" s="188">
        <v>0</v>
      </c>
      <c r="D12" s="174"/>
      <c r="E12" s="188">
        <v>0</v>
      </c>
      <c r="F12" s="174"/>
    </row>
    <row r="13" spans="1:8" x14ac:dyDescent="0.2">
      <c r="A13" s="17">
        <v>506</v>
      </c>
      <c r="B13" s="168" t="s">
        <v>130</v>
      </c>
      <c r="C13" s="188">
        <v>0</v>
      </c>
      <c r="D13" s="174"/>
      <c r="E13" s="188">
        <v>0</v>
      </c>
      <c r="F13" s="174"/>
    </row>
    <row r="14" spans="1:8" x14ac:dyDescent="0.2">
      <c r="A14" s="17">
        <v>507</v>
      </c>
      <c r="B14" s="168" t="s">
        <v>131</v>
      </c>
      <c r="C14" s="188">
        <v>0</v>
      </c>
      <c r="D14" s="174"/>
      <c r="E14" s="188">
        <v>0</v>
      </c>
      <c r="F14" s="174"/>
    </row>
    <row r="15" spans="1:8" x14ac:dyDescent="0.2">
      <c r="A15" s="17">
        <v>508</v>
      </c>
      <c r="B15" s="168" t="s">
        <v>132</v>
      </c>
      <c r="C15" s="188">
        <v>0</v>
      </c>
      <c r="D15" s="174"/>
      <c r="E15" s="188">
        <v>0</v>
      </c>
      <c r="F15" s="174"/>
    </row>
    <row r="16" spans="1:8" x14ac:dyDescent="0.2">
      <c r="A16" s="162">
        <v>51</v>
      </c>
      <c r="B16" s="35" t="s">
        <v>8</v>
      </c>
      <c r="C16" s="188">
        <f>('P7 - Střednědobý výhled'!G18/'P7 - Střednědobý výhled'!F18)</f>
        <v>1</v>
      </c>
      <c r="D16" s="174"/>
      <c r="E16" s="188">
        <f>'P7 - Střednědobý výhled'!H18/'P7 - Střednědobý výhled'!G18</f>
        <v>1</v>
      </c>
      <c r="F16" s="174"/>
    </row>
    <row r="17" spans="1:6" x14ac:dyDescent="0.2">
      <c r="A17" s="7">
        <v>511</v>
      </c>
      <c r="B17" s="140" t="s">
        <v>109</v>
      </c>
      <c r="C17" s="188">
        <v>0</v>
      </c>
      <c r="D17" s="174"/>
      <c r="E17" s="188">
        <v>0</v>
      </c>
      <c r="F17" s="174"/>
    </row>
    <row r="18" spans="1:6" x14ac:dyDescent="0.2">
      <c r="A18" s="7">
        <v>512</v>
      </c>
      <c r="B18" s="140" t="s">
        <v>9</v>
      </c>
      <c r="C18" s="188">
        <f>('P7 - Střednědobý výhled'!G20/'P7 - Střednědobý výhled'!F20)</f>
        <v>1</v>
      </c>
      <c r="D18" s="174"/>
      <c r="E18" s="188">
        <f>'P7 - Střednědobý výhled'!H20/'P7 - Střednědobý výhled'!G20</f>
        <v>1</v>
      </c>
      <c r="F18" s="174"/>
    </row>
    <row r="19" spans="1:6" x14ac:dyDescent="0.2">
      <c r="A19" s="7">
        <v>513</v>
      </c>
      <c r="B19" s="140" t="s">
        <v>10</v>
      </c>
      <c r="C19" s="188">
        <f>('P7 - Střednědobý výhled'!G21/'P7 - Střednědobý výhled'!F21)</f>
        <v>1</v>
      </c>
      <c r="D19" s="174"/>
      <c r="E19" s="188">
        <f>'P7 - Střednědobý výhled'!H21/'P7 - Střednědobý výhled'!G21</f>
        <v>1</v>
      </c>
      <c r="F19" s="174"/>
    </row>
    <row r="20" spans="1:6" x14ac:dyDescent="0.2">
      <c r="A20" s="7">
        <v>516</v>
      </c>
      <c r="B20" s="140" t="s">
        <v>28</v>
      </c>
      <c r="C20" s="188">
        <v>0</v>
      </c>
      <c r="D20" s="174"/>
      <c r="E20" s="188">
        <v>0</v>
      </c>
      <c r="F20" s="174"/>
    </row>
    <row r="21" spans="1:6" x14ac:dyDescent="0.2">
      <c r="A21" s="7">
        <v>518</v>
      </c>
      <c r="B21" s="140" t="s">
        <v>11</v>
      </c>
      <c r="C21" s="188">
        <f>('P7 - Střednědobý výhled'!G23/'P7 - Střednědobý výhled'!F23)</f>
        <v>1</v>
      </c>
      <c r="D21" s="174"/>
      <c r="E21" s="188">
        <f>'P7 - Střednědobý výhled'!H23/'P7 - Střednědobý výhled'!G23</f>
        <v>1</v>
      </c>
      <c r="F21" s="174"/>
    </row>
    <row r="22" spans="1:6" x14ac:dyDescent="0.2">
      <c r="A22" s="159">
        <v>52</v>
      </c>
      <c r="B22" s="36" t="s">
        <v>12</v>
      </c>
      <c r="C22" s="188">
        <f>('P7 - Střednědobý výhled'!G24/'P7 - Střednědobý výhled'!F24)</f>
        <v>1</v>
      </c>
      <c r="D22" s="174"/>
      <c r="E22" s="188">
        <f>'P7 - Střednědobý výhled'!H24/'P7 - Střednědobý výhled'!G24</f>
        <v>1</v>
      </c>
      <c r="F22" s="174"/>
    </row>
    <row r="23" spans="1:6" x14ac:dyDescent="0.2">
      <c r="A23" s="17">
        <v>521</v>
      </c>
      <c r="B23" s="168" t="s">
        <v>13</v>
      </c>
      <c r="C23" s="188">
        <f>('P7 - Střednědobý výhled'!G25/'P7 - Střednědobý výhled'!F25)</f>
        <v>1</v>
      </c>
      <c r="D23" s="174"/>
      <c r="E23" s="188">
        <f>'P7 - Střednědobý výhled'!H25/'P7 - Střednědobý výhled'!G25</f>
        <v>1</v>
      </c>
      <c r="F23" s="174"/>
    </row>
    <row r="24" spans="1:6" x14ac:dyDescent="0.2">
      <c r="A24" s="17">
        <v>524</v>
      </c>
      <c r="B24" s="168" t="s">
        <v>97</v>
      </c>
      <c r="C24" s="188">
        <f>('P7 - Střednědobý výhled'!G26/'P7 - Střednědobý výhled'!F26)</f>
        <v>1</v>
      </c>
      <c r="D24" s="174"/>
      <c r="E24" s="188">
        <f>'P7 - Střednědobý výhled'!H26/'P7 - Střednědobý výhled'!G26</f>
        <v>1</v>
      </c>
      <c r="F24" s="174"/>
    </row>
    <row r="25" spans="1:6" x14ac:dyDescent="0.2">
      <c r="A25" s="7">
        <v>525</v>
      </c>
      <c r="B25" s="140" t="s">
        <v>128</v>
      </c>
      <c r="C25" s="188">
        <f>('P7 - Střednědobý výhled'!G27/'P7 - Střednědobý výhled'!F27)</f>
        <v>1</v>
      </c>
      <c r="D25" s="174"/>
      <c r="E25" s="188">
        <f>'P7 - Střednědobý výhled'!H27/'P7 - Střednědobý výhled'!G27</f>
        <v>1</v>
      </c>
      <c r="F25" s="174"/>
    </row>
    <row r="26" spans="1:6" x14ac:dyDescent="0.2">
      <c r="A26" s="7">
        <v>527</v>
      </c>
      <c r="B26" s="140" t="s">
        <v>14</v>
      </c>
      <c r="C26" s="188">
        <f>('P7 - Střednědobý výhled'!G28/'P7 - Střednědobý výhled'!F28)</f>
        <v>1</v>
      </c>
      <c r="D26" s="174"/>
      <c r="E26" s="188">
        <f>'P7 - Střednědobý výhled'!H28/'P7 - Střednědobý výhled'!G28</f>
        <v>1</v>
      </c>
      <c r="F26" s="174"/>
    </row>
    <row r="27" spans="1:6" x14ac:dyDescent="0.2">
      <c r="A27" s="7">
        <v>528</v>
      </c>
      <c r="B27" s="173" t="s">
        <v>96</v>
      </c>
      <c r="C27" s="188">
        <v>0</v>
      </c>
      <c r="D27" s="174"/>
      <c r="E27" s="188">
        <v>0</v>
      </c>
      <c r="F27" s="174"/>
    </row>
    <row r="28" spans="1:6" x14ac:dyDescent="0.2">
      <c r="A28" s="162">
        <v>53</v>
      </c>
      <c r="B28" s="37" t="s">
        <v>15</v>
      </c>
      <c r="C28" s="188">
        <v>0</v>
      </c>
      <c r="D28" s="174"/>
      <c r="E28" s="188">
        <v>0</v>
      </c>
      <c r="F28" s="174"/>
    </row>
    <row r="29" spans="1:6" x14ac:dyDescent="0.2">
      <c r="A29" s="17">
        <v>531</v>
      </c>
      <c r="B29" s="168" t="s">
        <v>16</v>
      </c>
      <c r="C29" s="188">
        <v>0</v>
      </c>
      <c r="D29" s="174"/>
      <c r="E29" s="188">
        <v>0</v>
      </c>
      <c r="F29" s="174"/>
    </row>
    <row r="30" spans="1:6" x14ac:dyDescent="0.2">
      <c r="A30" s="17">
        <v>532</v>
      </c>
      <c r="B30" s="168" t="s">
        <v>17</v>
      </c>
      <c r="C30" s="188">
        <v>0</v>
      </c>
      <c r="D30" s="174"/>
      <c r="E30" s="188">
        <v>0</v>
      </c>
      <c r="F30" s="174"/>
    </row>
    <row r="31" spans="1:6" x14ac:dyDescent="0.2">
      <c r="A31" s="17">
        <v>538</v>
      </c>
      <c r="B31" s="140" t="s">
        <v>129</v>
      </c>
      <c r="C31" s="188">
        <v>0</v>
      </c>
      <c r="D31" s="174"/>
      <c r="E31" s="188">
        <v>0</v>
      </c>
      <c r="F31" s="174"/>
    </row>
    <row r="32" spans="1:6" x14ac:dyDescent="0.2">
      <c r="A32" s="17">
        <v>539</v>
      </c>
      <c r="B32" s="140" t="s">
        <v>215</v>
      </c>
      <c r="C32" s="188">
        <v>0</v>
      </c>
      <c r="D32" s="174"/>
      <c r="E32" s="188">
        <v>0</v>
      </c>
      <c r="F32" s="174"/>
    </row>
    <row r="33" spans="1:6" x14ac:dyDescent="0.2">
      <c r="A33" s="164">
        <v>54</v>
      </c>
      <c r="B33" s="35" t="s">
        <v>18</v>
      </c>
      <c r="C33" s="188">
        <f>('P7 - Střednědobý výhled'!G35/'P7 - Střednědobý výhled'!F35)</f>
        <v>1</v>
      </c>
      <c r="D33" s="174"/>
      <c r="E33" s="188">
        <f>'P7 - Střednědobý výhled'!H35/'P7 - Střednědobý výhled'!G35</f>
        <v>1</v>
      </c>
      <c r="F33" s="174"/>
    </row>
    <row r="34" spans="1:6" x14ac:dyDescent="0.2">
      <c r="A34" s="7">
        <v>541</v>
      </c>
      <c r="B34" s="140" t="s">
        <v>19</v>
      </c>
      <c r="C34" s="188">
        <v>0</v>
      </c>
      <c r="D34" s="174"/>
      <c r="E34" s="188">
        <v>0</v>
      </c>
      <c r="F34" s="174"/>
    </row>
    <row r="35" spans="1:6" x14ac:dyDescent="0.2">
      <c r="A35" s="7">
        <v>542</v>
      </c>
      <c r="B35" s="140" t="s">
        <v>91</v>
      </c>
      <c r="C35" s="188">
        <v>0</v>
      </c>
      <c r="D35" s="174"/>
      <c r="E35" s="188">
        <v>0</v>
      </c>
      <c r="F35" s="174"/>
    </row>
    <row r="36" spans="1:6" x14ac:dyDescent="0.2">
      <c r="A36" s="7">
        <v>543</v>
      </c>
      <c r="B36" s="140" t="s">
        <v>21</v>
      </c>
      <c r="C36" s="188">
        <v>0</v>
      </c>
      <c r="D36" s="174"/>
      <c r="E36" s="188">
        <v>0</v>
      </c>
      <c r="F36" s="174"/>
    </row>
    <row r="37" spans="1:6" x14ac:dyDescent="0.2">
      <c r="A37" s="7">
        <v>544</v>
      </c>
      <c r="B37" s="140" t="s">
        <v>23</v>
      </c>
      <c r="C37" s="188">
        <v>0</v>
      </c>
      <c r="D37" s="174"/>
      <c r="E37" s="188">
        <v>0</v>
      </c>
      <c r="F37" s="174"/>
    </row>
    <row r="38" spans="1:6" x14ac:dyDescent="0.2">
      <c r="A38" s="7">
        <v>547</v>
      </c>
      <c r="B38" s="140" t="s">
        <v>22</v>
      </c>
      <c r="C38" s="188">
        <v>0</v>
      </c>
      <c r="D38" s="174"/>
      <c r="E38" s="188">
        <v>0</v>
      </c>
      <c r="F38" s="174"/>
    </row>
    <row r="39" spans="1:6" x14ac:dyDescent="0.2">
      <c r="A39" s="7">
        <v>548</v>
      </c>
      <c r="B39" s="140" t="s">
        <v>74</v>
      </c>
      <c r="C39" s="188">
        <v>0</v>
      </c>
      <c r="D39" s="174"/>
      <c r="E39" s="188">
        <v>0</v>
      </c>
      <c r="F39" s="174"/>
    </row>
    <row r="40" spans="1:6" x14ac:dyDescent="0.2">
      <c r="A40" s="7">
        <v>549</v>
      </c>
      <c r="B40" s="140" t="s">
        <v>214</v>
      </c>
      <c r="C40" s="188">
        <f>('P7 - Střednědobý výhled'!G42/'P7 - Střednědobý výhled'!F42)</f>
        <v>1</v>
      </c>
      <c r="D40" s="174"/>
      <c r="E40" s="188">
        <f>'P7 - Střednědobý výhled'!H42/'P7 - Střednědobý výhled'!G42</f>
        <v>1</v>
      </c>
      <c r="F40" s="174"/>
    </row>
    <row r="41" spans="1:6" x14ac:dyDescent="0.2">
      <c r="A41" s="162">
        <v>55</v>
      </c>
      <c r="B41" s="35" t="s">
        <v>98</v>
      </c>
      <c r="C41" s="188">
        <f>('P7 - Střednědobý výhled'!G43/'P7 - Střednědobý výhled'!F43)</f>
        <v>1</v>
      </c>
      <c r="D41" s="174"/>
      <c r="E41" s="188">
        <f>'P7 - Střednědobý výhled'!H43/'P7 - Střednědobý výhled'!G43</f>
        <v>1</v>
      </c>
      <c r="F41" s="174"/>
    </row>
    <row r="42" spans="1:6" x14ac:dyDescent="0.2">
      <c r="A42" s="7">
        <v>551</v>
      </c>
      <c r="B42" s="140" t="s">
        <v>86</v>
      </c>
      <c r="C42" s="188">
        <v>0</v>
      </c>
      <c r="D42" s="174"/>
      <c r="E42" s="188">
        <v>0</v>
      </c>
      <c r="F42" s="174"/>
    </row>
    <row r="43" spans="1:6" x14ac:dyDescent="0.2">
      <c r="A43" s="7">
        <v>552</v>
      </c>
      <c r="B43" s="140" t="s">
        <v>216</v>
      </c>
      <c r="C43" s="188">
        <v>0</v>
      </c>
      <c r="D43" s="174"/>
      <c r="E43" s="188">
        <v>0</v>
      </c>
      <c r="F43" s="174"/>
    </row>
    <row r="44" spans="1:6" x14ac:dyDescent="0.2">
      <c r="A44" s="7">
        <v>553</v>
      </c>
      <c r="B44" s="140" t="s">
        <v>217</v>
      </c>
      <c r="C44" s="188">
        <v>0</v>
      </c>
      <c r="D44" s="174"/>
      <c r="E44" s="188">
        <v>0</v>
      </c>
      <c r="F44" s="174"/>
    </row>
    <row r="45" spans="1:6" x14ac:dyDescent="0.2">
      <c r="A45" s="7">
        <v>554</v>
      </c>
      <c r="B45" s="140" t="s">
        <v>75</v>
      </c>
      <c r="C45" s="188">
        <v>0</v>
      </c>
      <c r="D45" s="174"/>
      <c r="E45" s="188">
        <v>0</v>
      </c>
      <c r="F45" s="174"/>
    </row>
    <row r="46" spans="1:6" x14ac:dyDescent="0.2">
      <c r="A46" s="7">
        <v>555</v>
      </c>
      <c r="B46" s="140" t="s">
        <v>87</v>
      </c>
      <c r="C46" s="188">
        <v>0</v>
      </c>
      <c r="D46" s="174"/>
      <c r="E46" s="188">
        <v>0</v>
      </c>
      <c r="F46" s="174"/>
    </row>
    <row r="47" spans="1:6" x14ac:dyDescent="0.2">
      <c r="A47" s="7">
        <v>556</v>
      </c>
      <c r="B47" s="140" t="s">
        <v>88</v>
      </c>
      <c r="C47" s="188">
        <v>0</v>
      </c>
      <c r="D47" s="174"/>
      <c r="E47" s="188">
        <v>0</v>
      </c>
      <c r="F47" s="174"/>
    </row>
    <row r="48" spans="1:6" x14ac:dyDescent="0.2">
      <c r="A48" s="7">
        <v>557</v>
      </c>
      <c r="B48" s="140" t="s">
        <v>218</v>
      </c>
      <c r="C48" s="188">
        <v>0</v>
      </c>
      <c r="D48" s="174"/>
      <c r="E48" s="188">
        <v>0</v>
      </c>
      <c r="F48" s="174"/>
    </row>
    <row r="49" spans="1:6" ht="15" customHeight="1" x14ac:dyDescent="0.2">
      <c r="A49" s="7">
        <v>558</v>
      </c>
      <c r="B49" s="140" t="s">
        <v>219</v>
      </c>
      <c r="C49" s="188">
        <f>('P7 - Střednědobý výhled'!G51/'P7 - Střednědobý výhled'!F51)</f>
        <v>1</v>
      </c>
      <c r="D49" s="174"/>
      <c r="E49" s="188">
        <f>'P7 - Střednědobý výhled'!H51/'P7 - Střednědobý výhled'!G51</f>
        <v>1</v>
      </c>
      <c r="F49" s="174"/>
    </row>
    <row r="50" spans="1:6" x14ac:dyDescent="0.2">
      <c r="A50" s="162">
        <v>56</v>
      </c>
      <c r="B50" s="35" t="s">
        <v>76</v>
      </c>
      <c r="C50" s="188">
        <v>0</v>
      </c>
      <c r="D50" s="174"/>
      <c r="E50" s="188">
        <v>0</v>
      </c>
      <c r="F50" s="174"/>
    </row>
    <row r="51" spans="1:6" x14ac:dyDescent="0.2">
      <c r="A51" s="7">
        <v>562</v>
      </c>
      <c r="B51" s="140" t="s">
        <v>20</v>
      </c>
      <c r="C51" s="188">
        <v>0</v>
      </c>
      <c r="D51" s="174"/>
      <c r="E51" s="188">
        <v>0</v>
      </c>
      <c r="F51" s="174"/>
    </row>
    <row r="52" spans="1:6" x14ac:dyDescent="0.2">
      <c r="A52" s="7">
        <v>563</v>
      </c>
      <c r="B52" s="140" t="s">
        <v>73</v>
      </c>
      <c r="C52" s="188">
        <v>0</v>
      </c>
      <c r="D52" s="174"/>
      <c r="E52" s="188">
        <v>0</v>
      </c>
      <c r="F52" s="174"/>
    </row>
    <row r="53" spans="1:6" x14ac:dyDescent="0.2">
      <c r="A53" s="7">
        <v>564</v>
      </c>
      <c r="B53" s="140" t="s">
        <v>77</v>
      </c>
      <c r="C53" s="188">
        <v>0</v>
      </c>
      <c r="D53" s="174"/>
      <c r="E53" s="188">
        <v>0</v>
      </c>
      <c r="F53" s="174"/>
    </row>
    <row r="54" spans="1:6" x14ac:dyDescent="0.2">
      <c r="A54" s="7">
        <v>569</v>
      </c>
      <c r="B54" s="140" t="s">
        <v>78</v>
      </c>
      <c r="C54" s="188">
        <v>0</v>
      </c>
      <c r="D54" s="174"/>
      <c r="E54" s="188">
        <v>0</v>
      </c>
      <c r="F54" s="174"/>
    </row>
    <row r="55" spans="1:6" x14ac:dyDescent="0.2">
      <c r="A55" s="162">
        <v>57</v>
      </c>
      <c r="B55" s="35" t="s">
        <v>220</v>
      </c>
      <c r="C55" s="188">
        <v>0</v>
      </c>
      <c r="D55" s="174"/>
      <c r="E55" s="188">
        <v>0</v>
      </c>
      <c r="F55" s="174"/>
    </row>
    <row r="56" spans="1:6" ht="22.5" x14ac:dyDescent="0.2">
      <c r="A56" s="7">
        <v>572</v>
      </c>
      <c r="B56" s="140" t="s">
        <v>221</v>
      </c>
      <c r="C56" s="188">
        <v>0</v>
      </c>
      <c r="D56" s="174"/>
      <c r="E56" s="188">
        <v>0</v>
      </c>
      <c r="F56" s="174"/>
    </row>
    <row r="57" spans="1:6" x14ac:dyDescent="0.2">
      <c r="A57" s="162">
        <v>59</v>
      </c>
      <c r="B57" s="35" t="s">
        <v>24</v>
      </c>
      <c r="C57" s="188">
        <v>0</v>
      </c>
      <c r="D57" s="174"/>
      <c r="E57" s="188">
        <v>0</v>
      </c>
      <c r="F57" s="174"/>
    </row>
    <row r="58" spans="1:6" x14ac:dyDescent="0.2">
      <c r="A58" s="7">
        <v>591</v>
      </c>
      <c r="B58" s="168" t="s">
        <v>25</v>
      </c>
      <c r="C58" s="188">
        <v>0</v>
      </c>
      <c r="D58" s="174"/>
      <c r="E58" s="188">
        <v>0</v>
      </c>
      <c r="F58" s="174"/>
    </row>
    <row r="59" spans="1:6" ht="13.5" thickBot="1" x14ac:dyDescent="0.25">
      <c r="A59" s="18">
        <v>595</v>
      </c>
      <c r="B59" s="175" t="s">
        <v>26</v>
      </c>
      <c r="C59" s="188">
        <v>0</v>
      </c>
      <c r="D59" s="176"/>
      <c r="E59" s="188">
        <v>0</v>
      </c>
      <c r="F59" s="176"/>
    </row>
    <row r="60" spans="1:6" ht="13.5" thickBot="1" x14ac:dyDescent="0.25">
      <c r="A60" s="336" t="s">
        <v>27</v>
      </c>
      <c r="B60" s="337"/>
      <c r="C60" s="186">
        <f>('P7 - Střednědobý výhled'!G62/'P7 - Střednědobý výhled'!F62)</f>
        <v>1</v>
      </c>
      <c r="D60" s="178"/>
      <c r="E60" s="186">
        <f>'P7 - Střednědobý výhled'!H62/'P7 - Střednědobý výhled'!G62</f>
        <v>1</v>
      </c>
      <c r="F60" s="179"/>
    </row>
    <row r="61" spans="1:6" x14ac:dyDescent="0.2">
      <c r="A61" s="162">
        <v>60</v>
      </c>
      <c r="B61" s="35" t="s">
        <v>100</v>
      </c>
      <c r="C61" s="188">
        <v>0</v>
      </c>
      <c r="D61" s="177"/>
      <c r="E61" s="188">
        <v>0</v>
      </c>
      <c r="F61" s="177"/>
    </row>
    <row r="62" spans="1:6" x14ac:dyDescent="0.2">
      <c r="A62" s="7">
        <v>601</v>
      </c>
      <c r="B62" s="140" t="s">
        <v>89</v>
      </c>
      <c r="C62" s="188">
        <v>0</v>
      </c>
      <c r="D62" s="174"/>
      <c r="E62" s="188">
        <v>0</v>
      </c>
      <c r="F62" s="174"/>
    </row>
    <row r="63" spans="1:6" x14ac:dyDescent="0.2">
      <c r="A63" s="7">
        <v>602</v>
      </c>
      <c r="B63" s="140" t="s">
        <v>90</v>
      </c>
      <c r="C63" s="188">
        <v>0</v>
      </c>
      <c r="D63" s="174"/>
      <c r="E63" s="188">
        <v>0</v>
      </c>
      <c r="F63" s="174"/>
    </row>
    <row r="64" spans="1:6" x14ac:dyDescent="0.2">
      <c r="A64" s="7">
        <v>603</v>
      </c>
      <c r="B64" s="140" t="s">
        <v>79</v>
      </c>
      <c r="C64" s="188">
        <v>0</v>
      </c>
      <c r="D64" s="174"/>
      <c r="E64" s="188">
        <v>0</v>
      </c>
      <c r="F64" s="174"/>
    </row>
    <row r="65" spans="1:6" x14ac:dyDescent="0.2">
      <c r="A65" s="7">
        <v>604</v>
      </c>
      <c r="B65" s="140" t="s">
        <v>99</v>
      </c>
      <c r="C65" s="188">
        <v>0</v>
      </c>
      <c r="D65" s="174"/>
      <c r="E65" s="188">
        <v>0</v>
      </c>
      <c r="F65" s="174"/>
    </row>
    <row r="66" spans="1:6" x14ac:dyDescent="0.2">
      <c r="A66" s="7">
        <v>609</v>
      </c>
      <c r="B66" s="140" t="s">
        <v>94</v>
      </c>
      <c r="C66" s="188">
        <v>0</v>
      </c>
      <c r="D66" s="174"/>
      <c r="E66" s="188">
        <v>0</v>
      </c>
      <c r="F66" s="174"/>
    </row>
    <row r="67" spans="1:6" x14ac:dyDescent="0.2">
      <c r="A67" s="162">
        <v>64</v>
      </c>
      <c r="B67" s="35" t="s">
        <v>118</v>
      </c>
      <c r="C67" s="188">
        <v>0</v>
      </c>
      <c r="D67" s="174"/>
      <c r="E67" s="188">
        <v>0</v>
      </c>
      <c r="F67" s="174"/>
    </row>
    <row r="68" spans="1:6" x14ac:dyDescent="0.2">
      <c r="A68" s="7">
        <v>641</v>
      </c>
      <c r="B68" s="140" t="s">
        <v>19</v>
      </c>
      <c r="C68" s="188">
        <v>0</v>
      </c>
      <c r="D68" s="174"/>
      <c r="E68" s="188">
        <v>0</v>
      </c>
      <c r="F68" s="174"/>
    </row>
    <row r="69" spans="1:6" x14ac:dyDescent="0.2">
      <c r="A69" s="7">
        <v>642</v>
      </c>
      <c r="B69" s="140" t="s">
        <v>91</v>
      </c>
      <c r="C69" s="188">
        <v>0</v>
      </c>
      <c r="D69" s="174"/>
      <c r="E69" s="188">
        <v>0</v>
      </c>
      <c r="F69" s="174"/>
    </row>
    <row r="70" spans="1:6" x14ac:dyDescent="0.2">
      <c r="A70" s="7">
        <v>643</v>
      </c>
      <c r="B70" s="140" t="s">
        <v>211</v>
      </c>
      <c r="C70" s="188">
        <v>0</v>
      </c>
      <c r="D70" s="174"/>
      <c r="E70" s="188">
        <v>0</v>
      </c>
      <c r="F70" s="174"/>
    </row>
    <row r="71" spans="1:6" x14ac:dyDescent="0.2">
      <c r="A71" s="7">
        <v>644</v>
      </c>
      <c r="B71" s="140" t="s">
        <v>95</v>
      </c>
      <c r="C71" s="188">
        <v>0</v>
      </c>
      <c r="D71" s="174"/>
      <c r="E71" s="188">
        <v>0</v>
      </c>
      <c r="F71" s="174"/>
    </row>
    <row r="72" spans="1:6" x14ac:dyDescent="0.2">
      <c r="A72" s="7">
        <v>645</v>
      </c>
      <c r="B72" s="140" t="s">
        <v>80</v>
      </c>
      <c r="C72" s="188">
        <v>0</v>
      </c>
      <c r="D72" s="174"/>
      <c r="E72" s="188">
        <v>0</v>
      </c>
      <c r="F72" s="174"/>
    </row>
    <row r="73" spans="1:6" ht="22.5" x14ac:dyDescent="0.2">
      <c r="A73" s="280">
        <v>646</v>
      </c>
      <c r="B73" s="140" t="s">
        <v>117</v>
      </c>
      <c r="C73" s="188">
        <v>0</v>
      </c>
      <c r="D73" s="174"/>
      <c r="E73" s="188">
        <v>0</v>
      </c>
      <c r="F73" s="174"/>
    </row>
    <row r="74" spans="1:6" x14ac:dyDescent="0.2">
      <c r="A74" s="280">
        <v>647</v>
      </c>
      <c r="B74" s="140" t="s">
        <v>81</v>
      </c>
      <c r="C74" s="188">
        <v>0</v>
      </c>
      <c r="D74" s="174"/>
      <c r="E74" s="188">
        <v>0</v>
      </c>
      <c r="F74" s="174"/>
    </row>
    <row r="75" spans="1:6" x14ac:dyDescent="0.2">
      <c r="A75" s="280">
        <v>648</v>
      </c>
      <c r="B75" s="140" t="s">
        <v>92</v>
      </c>
      <c r="C75" s="188">
        <v>0</v>
      </c>
      <c r="D75" s="174"/>
      <c r="E75" s="188">
        <v>0</v>
      </c>
      <c r="F75" s="174"/>
    </row>
    <row r="76" spans="1:6" x14ac:dyDescent="0.2">
      <c r="A76" s="280">
        <v>649</v>
      </c>
      <c r="B76" s="140" t="s">
        <v>93</v>
      </c>
      <c r="C76" s="188">
        <v>0</v>
      </c>
      <c r="D76" s="174"/>
      <c r="E76" s="188">
        <v>0</v>
      </c>
      <c r="F76" s="174"/>
    </row>
    <row r="77" spans="1:6" x14ac:dyDescent="0.2">
      <c r="A77" s="281">
        <v>66</v>
      </c>
      <c r="B77" s="35" t="s">
        <v>82</v>
      </c>
      <c r="C77" s="188">
        <f>('P7 - Střednědobý výhled'!G79/'P7 - Střednědobý výhled'!F79)</f>
        <v>1</v>
      </c>
      <c r="D77" s="174"/>
      <c r="E77" s="188">
        <f>'P7 - Střednědobý výhled'!H79/'P7 - Střednědobý výhled'!G79</f>
        <v>1</v>
      </c>
      <c r="F77" s="174"/>
    </row>
    <row r="78" spans="1:6" x14ac:dyDescent="0.2">
      <c r="A78" s="280">
        <v>662</v>
      </c>
      <c r="B78" s="140" t="s">
        <v>20</v>
      </c>
      <c r="C78" s="188">
        <f>('P7 - Střednědobý výhled'!G80/'P7 - Střednědobý výhled'!F80)</f>
        <v>1</v>
      </c>
      <c r="D78" s="174"/>
      <c r="E78" s="188">
        <f>'P7 - Střednědobý výhled'!H80/'P7 - Střednědobý výhled'!G80</f>
        <v>1</v>
      </c>
      <c r="F78" s="174"/>
    </row>
    <row r="79" spans="1:6" x14ac:dyDescent="0.2">
      <c r="A79" s="280">
        <v>663</v>
      </c>
      <c r="B79" s="140" t="s">
        <v>83</v>
      </c>
      <c r="C79" s="188">
        <v>0</v>
      </c>
      <c r="D79" s="174"/>
      <c r="E79" s="188">
        <v>0</v>
      </c>
      <c r="F79" s="174"/>
    </row>
    <row r="80" spans="1:6" x14ac:dyDescent="0.2">
      <c r="A80" s="280">
        <v>664</v>
      </c>
      <c r="B80" s="140" t="s">
        <v>84</v>
      </c>
      <c r="C80" s="188">
        <v>0</v>
      </c>
      <c r="D80" s="174"/>
      <c r="E80" s="188">
        <v>0</v>
      </c>
      <c r="F80" s="174"/>
    </row>
    <row r="81" spans="1:6" ht="22.5" x14ac:dyDescent="0.2">
      <c r="A81" s="280">
        <v>665</v>
      </c>
      <c r="B81" s="140" t="s">
        <v>212</v>
      </c>
      <c r="C81" s="188">
        <v>0</v>
      </c>
      <c r="D81" s="174"/>
      <c r="E81" s="188">
        <v>0</v>
      </c>
      <c r="F81" s="174"/>
    </row>
    <row r="82" spans="1:6" x14ac:dyDescent="0.2">
      <c r="A82" s="7">
        <v>669</v>
      </c>
      <c r="B82" s="140" t="s">
        <v>85</v>
      </c>
      <c r="C82" s="188">
        <v>0</v>
      </c>
      <c r="D82" s="174"/>
      <c r="E82" s="188">
        <v>0</v>
      </c>
      <c r="F82" s="174"/>
    </row>
    <row r="83" spans="1:6" x14ac:dyDescent="0.2">
      <c r="A83" s="20">
        <v>67</v>
      </c>
      <c r="B83" s="35" t="s">
        <v>213</v>
      </c>
      <c r="C83" s="188">
        <f>('P7 - Střednědobý výhled'!G85/'P7 - Střednědobý výhled'!F85)</f>
        <v>1</v>
      </c>
      <c r="D83" s="174"/>
      <c r="E83" s="188">
        <f>'P7 - Střednědobý výhled'!H85/'P7 - Střednědobý výhled'!G85</f>
        <v>1</v>
      </c>
      <c r="F83" s="174"/>
    </row>
    <row r="84" spans="1:6" ht="22.5" x14ac:dyDescent="0.2">
      <c r="A84" s="280">
        <v>672</v>
      </c>
      <c r="B84" s="140" t="s">
        <v>222</v>
      </c>
      <c r="C84" s="188">
        <f>('P7 - Střednědobý výhled'!G86/'P7 - Střednědobý výhled'!F86)</f>
        <v>1</v>
      </c>
      <c r="D84" s="174"/>
      <c r="E84" s="188">
        <f>'P7 - Střednědobý výhled'!H86/'P7 - Střednědobý výhled'!G86</f>
        <v>1</v>
      </c>
      <c r="F84" s="174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Jakub Kuba</cp:lastModifiedBy>
  <cp:lastPrinted>2024-02-28T16:59:37Z</cp:lastPrinted>
  <dcterms:created xsi:type="dcterms:W3CDTF">2003-02-27T11:28:02Z</dcterms:created>
  <dcterms:modified xsi:type="dcterms:W3CDTF">2024-03-20T21:29:54Z</dcterms:modified>
</cp:coreProperties>
</file>