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Dokumenty\harusova\EXEL\EXEL\Tabulky 1-7\tabulky 2025\"/>
    </mc:Choice>
  </mc:AlternateContent>
  <xr:revisionPtr revIDLastSave="0" documentId="13_ncr:1_{474C6EB7-07D2-436F-9800-7F1E36CA4B9F}" xr6:coauthVersionLast="47" xr6:coauthVersionMax="47" xr10:uidLastSave="{00000000-0000-0000-0000-000000000000}"/>
  <bookViews>
    <workbookView xWindow="-120" yWindow="-120" windowWidth="29040" windowHeight="15840" tabRatio="654" xr2:uid="{00000000-000D-0000-FFFF-FFFF00000000}"/>
  </bookViews>
  <sheets>
    <sheet name="P1 - Přehled" sheetId="4" r:id="rId1"/>
    <sheet name="P2 - Bilance" sheetId="5" r:id="rId2"/>
    <sheet name="P3 - Ukazatele" sheetId="6" r:id="rId3"/>
    <sheet name="P4 - Investice" sheetId="7" r:id="rId4"/>
    <sheet name="P6 - Mzdy" sheetId="9" r:id="rId5"/>
    <sheet name="P7 - Střednědobý výhled" sheetId="10" r:id="rId6"/>
  </sheets>
  <definedNames>
    <definedName name="_xlnm.Print_Area" localSheetId="0">'P1 - Přehled'!$A$1:$I$96</definedName>
    <definedName name="_xlnm.Print_Area" localSheetId="1">'P2 - Bilance'!$A$1:$H$70</definedName>
    <definedName name="_xlnm.Print_Area" localSheetId="2">'P3 - Ukazatele'!$A$1:$E$53</definedName>
    <definedName name="_xlnm.Print_Area" localSheetId="3">'P4 - Investice'!$A$1:$F$64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0" l="1"/>
  <c r="H85" i="10"/>
  <c r="H79" i="10"/>
  <c r="H69" i="10"/>
  <c r="H63" i="10"/>
  <c r="H62" i="10"/>
  <c r="H59" i="10"/>
  <c r="H57" i="10"/>
  <c r="H52" i="10"/>
  <c r="H43" i="10"/>
  <c r="H35" i="10"/>
  <c r="H30" i="10"/>
  <c r="H24" i="10"/>
  <c r="H23" i="10"/>
  <c r="H18" i="10"/>
  <c r="H10" i="10"/>
  <c r="G86" i="10"/>
  <c r="G85" i="10"/>
  <c r="G79" i="10"/>
  <c r="G69" i="10"/>
  <c r="G63" i="10"/>
  <c r="G62" i="10"/>
  <c r="G59" i="10"/>
  <c r="G57" i="10"/>
  <c r="G52" i="10"/>
  <c r="G43" i="10"/>
  <c r="G35" i="10"/>
  <c r="G30" i="10"/>
  <c r="G24" i="10"/>
  <c r="G23" i="10"/>
  <c r="G18" i="10"/>
  <c r="G10" i="10"/>
  <c r="H24" i="4"/>
  <c r="H87" i="4"/>
  <c r="H9" i="10" l="1"/>
  <c r="G9" i="10"/>
  <c r="H87" i="10"/>
  <c r="G87" i="10"/>
  <c r="H10" i="5" l="1"/>
  <c r="F86" i="4"/>
  <c r="F80" i="4"/>
  <c r="F70" i="4"/>
  <c r="F64" i="4"/>
  <c r="F63" i="4" s="1"/>
  <c r="F60" i="4"/>
  <c r="F58" i="4"/>
  <c r="F53" i="4"/>
  <c r="F44" i="4"/>
  <c r="F36" i="4"/>
  <c r="F31" i="4"/>
  <c r="F25" i="4"/>
  <c r="F19" i="4"/>
  <c r="F11" i="4"/>
  <c r="F10" i="4" l="1"/>
  <c r="F88" i="4"/>
  <c r="H29" i="5" l="1"/>
  <c r="C44" i="5" l="1"/>
  <c r="H21" i="5"/>
  <c r="C17" i="5"/>
  <c r="D13" i="6"/>
  <c r="G13" i="9"/>
  <c r="G17" i="9" s="1"/>
  <c r="C20" i="5" s="1"/>
  <c r="C26" i="5" s="1"/>
  <c r="C51" i="7"/>
  <c r="H26" i="5" s="1"/>
  <c r="E51" i="7"/>
  <c r="H24" i="5" s="1"/>
  <c r="B9" i="7"/>
  <c r="B21" i="7"/>
  <c r="H11" i="4"/>
  <c r="H19" i="4"/>
  <c r="H25" i="4"/>
  <c r="H31" i="4"/>
  <c r="H36" i="4"/>
  <c r="H44" i="4"/>
  <c r="H53" i="4"/>
  <c r="H58" i="4"/>
  <c r="H60" i="4"/>
  <c r="H70" i="4"/>
  <c r="H80" i="4"/>
  <c r="H86" i="4"/>
  <c r="D51" i="7"/>
  <c r="H30" i="5" s="1"/>
  <c r="F37" i="7"/>
  <c r="D44" i="7"/>
  <c r="E44" i="7"/>
  <c r="H27" i="5" s="1"/>
  <c r="A40" i="7"/>
  <c r="A5" i="7"/>
  <c r="H51" i="5"/>
  <c r="D20" i="6" s="1"/>
  <c r="H47" i="5"/>
  <c r="H53" i="5" s="1"/>
  <c r="G11" i="4"/>
  <c r="C9" i="7"/>
  <c r="C50" i="5" s="1"/>
  <c r="D19" i="6" s="1"/>
  <c r="A7" i="5"/>
  <c r="A7" i="6"/>
  <c r="A7" i="9"/>
  <c r="A6" i="10"/>
  <c r="H2" i="10"/>
  <c r="H2" i="9"/>
  <c r="F2" i="7"/>
  <c r="E2" i="6"/>
  <c r="H2" i="5"/>
  <c r="H32" i="5"/>
  <c r="C21" i="7"/>
  <c r="C46" i="5" s="1"/>
  <c r="C16" i="7"/>
  <c r="C47" i="5" s="1"/>
  <c r="G19" i="4"/>
  <c r="G36" i="4"/>
  <c r="G44" i="4"/>
  <c r="G53" i="4"/>
  <c r="G58" i="4"/>
  <c r="G60" i="4"/>
  <c r="H64" i="4"/>
  <c r="G64" i="4"/>
  <c r="G70" i="4"/>
  <c r="G80" i="4"/>
  <c r="G86" i="4"/>
  <c r="F12" i="10"/>
  <c r="F13" i="10"/>
  <c r="F14" i="10"/>
  <c r="F15" i="10"/>
  <c r="F16" i="10"/>
  <c r="F17" i="10"/>
  <c r="F19" i="10"/>
  <c r="F20" i="10"/>
  <c r="F21" i="10"/>
  <c r="F22" i="10"/>
  <c r="F23" i="10"/>
  <c r="F25" i="10"/>
  <c r="F26" i="10"/>
  <c r="F27" i="10"/>
  <c r="F28" i="10"/>
  <c r="F29" i="10"/>
  <c r="F31" i="10"/>
  <c r="F32" i="10"/>
  <c r="F33" i="10"/>
  <c r="F34" i="10"/>
  <c r="F36" i="10"/>
  <c r="F37" i="10"/>
  <c r="F38" i="10"/>
  <c r="F39" i="10"/>
  <c r="F40" i="10"/>
  <c r="F41" i="10"/>
  <c r="F42" i="10"/>
  <c r="F44" i="10"/>
  <c r="F45" i="10"/>
  <c r="F46" i="10"/>
  <c r="F47" i="10"/>
  <c r="F48" i="10"/>
  <c r="F49" i="10"/>
  <c r="F50" i="10"/>
  <c r="F51" i="10"/>
  <c r="F53" i="10"/>
  <c r="F54" i="10"/>
  <c r="F55" i="10"/>
  <c r="F56" i="10"/>
  <c r="F58" i="10"/>
  <c r="F57" i="10" s="1"/>
  <c r="F60" i="10"/>
  <c r="F61" i="10"/>
  <c r="F64" i="10"/>
  <c r="F65" i="10"/>
  <c r="F66" i="10"/>
  <c r="F67" i="10"/>
  <c r="F68" i="10"/>
  <c r="F70" i="10"/>
  <c r="F71" i="10"/>
  <c r="F72" i="10"/>
  <c r="F73" i="10"/>
  <c r="F74" i="10"/>
  <c r="F75" i="10"/>
  <c r="F76" i="10"/>
  <c r="F77" i="10"/>
  <c r="F78" i="10"/>
  <c r="F80" i="10"/>
  <c r="F81" i="10"/>
  <c r="F82" i="10"/>
  <c r="F83" i="10"/>
  <c r="F84" i="10"/>
  <c r="F86" i="10"/>
  <c r="F11" i="10"/>
  <c r="G25" i="4"/>
  <c r="G31" i="4"/>
  <c r="F85" i="10" l="1"/>
  <c r="F10" i="10"/>
  <c r="H10" i="4"/>
  <c r="H38" i="5"/>
  <c r="F43" i="10"/>
  <c r="H88" i="4"/>
  <c r="F18" i="10"/>
  <c r="F24" i="10"/>
  <c r="H63" i="4"/>
  <c r="C28" i="5"/>
  <c r="G63" i="4"/>
  <c r="G10" i="4"/>
  <c r="G88" i="4" s="1"/>
  <c r="H34" i="5"/>
  <c r="D21" i="6"/>
  <c r="C52" i="5"/>
  <c r="C54" i="5" s="1"/>
  <c r="C44" i="7"/>
  <c r="F59" i="10"/>
  <c r="F30" i="10"/>
  <c r="F63" i="10"/>
  <c r="F35" i="10"/>
  <c r="F69" i="10"/>
  <c r="F79" i="10"/>
  <c r="F52" i="10"/>
  <c r="F9" i="10" l="1"/>
  <c r="F62" i="10"/>
  <c r="D18" i="6"/>
  <c r="F87" i="10" l="1"/>
</calcChain>
</file>

<file path=xl/sharedStrings.xml><?xml version="1.0" encoding="utf-8"?>
<sst xmlns="http://schemas.openxmlformats.org/spreadsheetml/2006/main" count="604" uniqueCount="351">
  <si>
    <t>Liberecký kraj</t>
  </si>
  <si>
    <t>Příloha č. 1</t>
  </si>
  <si>
    <t>p.č.</t>
  </si>
  <si>
    <t>ukazatel</t>
  </si>
  <si>
    <t>NÁKLADY CELKEM - účtová třída 5</t>
  </si>
  <si>
    <t>Spotřebované nákupy</t>
  </si>
  <si>
    <t>spotřeba materiálu</t>
  </si>
  <si>
    <t>prodané zboží</t>
  </si>
  <si>
    <t>Služby</t>
  </si>
  <si>
    <t>cestovné</t>
  </si>
  <si>
    <t>náklady na reprezentaci</t>
  </si>
  <si>
    <t>ostatní služby</t>
  </si>
  <si>
    <t>Osobní náklady</t>
  </si>
  <si>
    <t>mzdové náklady</t>
  </si>
  <si>
    <t>zákonné sociální náklady</t>
  </si>
  <si>
    <t>Daně a poplatky</t>
  </si>
  <si>
    <t>daň silniční</t>
  </si>
  <si>
    <t>daň z nemovitostí</t>
  </si>
  <si>
    <t>Ostatní náklady</t>
  </si>
  <si>
    <t>smluvní pokuty a úroky z prodlení</t>
  </si>
  <si>
    <t>úroky</t>
  </si>
  <si>
    <t>dary</t>
  </si>
  <si>
    <t>manka a škody</t>
  </si>
  <si>
    <t>prodaný materiál</t>
  </si>
  <si>
    <t>Daň z příjmů</t>
  </si>
  <si>
    <t>daň z příjmů</t>
  </si>
  <si>
    <t>dodatečné odvody daně z příjmů</t>
  </si>
  <si>
    <t xml:space="preserve">VÝNOSY Z ČINNOSTI - účtová třída 6 </t>
  </si>
  <si>
    <t>aktivace vnitroorganizačních služeb</t>
  </si>
  <si>
    <t>Příloha č. 2</t>
  </si>
  <si>
    <t>BĚŽNÝ ROZPOČET</t>
  </si>
  <si>
    <t>vlastní výnosy a tržby</t>
  </si>
  <si>
    <t>neinvestiční příspěvek z rozpočtu kraje</t>
  </si>
  <si>
    <t>použití rezervního fondu</t>
  </si>
  <si>
    <t>použití fondu odměn</t>
  </si>
  <si>
    <t>ostatní výnosy</t>
  </si>
  <si>
    <t>opravy a údržba neinvestiční povahy</t>
  </si>
  <si>
    <t>rekonstrukce a modernizace</t>
  </si>
  <si>
    <t>pořízení dlouhodobého majetku</t>
  </si>
  <si>
    <t>ostatní použití</t>
  </si>
  <si>
    <t>odpisy dlouhodobého majetku</t>
  </si>
  <si>
    <t>REZERVNÍ FOND</t>
  </si>
  <si>
    <t>FOND ODMĚN</t>
  </si>
  <si>
    <t>dne:</t>
  </si>
  <si>
    <t>podpis:</t>
  </si>
  <si>
    <t>Příloha č. 3</t>
  </si>
  <si>
    <t>Závazné ukazatele</t>
  </si>
  <si>
    <t>neinvestiční příspěvek na odpisy dlouhodobého majetku kraje</t>
  </si>
  <si>
    <t xml:space="preserve">neinvestiční příspěvek na provoz organizace </t>
  </si>
  <si>
    <t>použití prostředků rezervního fondu</t>
  </si>
  <si>
    <t>použití prostředků fondu odměn</t>
  </si>
  <si>
    <t>limit výdajů na pohoštění</t>
  </si>
  <si>
    <t>výsledek hospodaření organizace</t>
  </si>
  <si>
    <t>Odvody do rozpočtu kraje</t>
  </si>
  <si>
    <t>Příloha č. 4</t>
  </si>
  <si>
    <t>věcný obsah</t>
  </si>
  <si>
    <t>rozpočtované náklady</t>
  </si>
  <si>
    <t>1. Rekonstrukce a modernizace - celkem</t>
  </si>
  <si>
    <t>2. Pořízení dlouhodobého majetku - celkem</t>
  </si>
  <si>
    <t>Příloha č. 6</t>
  </si>
  <si>
    <t>ř.1</t>
  </si>
  <si>
    <t>ř.2</t>
  </si>
  <si>
    <t>ř.3</t>
  </si>
  <si>
    <t>ř.4</t>
  </si>
  <si>
    <t>Platy</t>
  </si>
  <si>
    <t>ř.5</t>
  </si>
  <si>
    <t>Ostatní platby za provedenou práci</t>
  </si>
  <si>
    <t>ř.6</t>
  </si>
  <si>
    <t>Mzdové prostředky celkem</t>
  </si>
  <si>
    <t>ř.7</t>
  </si>
  <si>
    <t>Ostatní neinvestiční náklady přímé</t>
  </si>
  <si>
    <t xml:space="preserve">Rozpočet celkem </t>
  </si>
  <si>
    <t>odvod z činnosti organizace</t>
  </si>
  <si>
    <t>kurzové ztráty</t>
  </si>
  <si>
    <t>tvorba fondů</t>
  </si>
  <si>
    <t>prodané pozemky</t>
  </si>
  <si>
    <t>Finanční náklady</t>
  </si>
  <si>
    <t>náklady z přecenění reálnou hodnotou</t>
  </si>
  <si>
    <t>ostatní finanční náklady</t>
  </si>
  <si>
    <t>výnosy z pronájmu</t>
  </si>
  <si>
    <t>výnosy z prodeje dlouh.nehm.majetku</t>
  </si>
  <si>
    <t>výnosy z prodeje pozemků</t>
  </si>
  <si>
    <t>Finanční výnosy</t>
  </si>
  <si>
    <t>kurzové zisky</t>
  </si>
  <si>
    <t>výnosy z přecenění reálnou hodnotou</t>
  </si>
  <si>
    <t>ostatní finanční výnosy</t>
  </si>
  <si>
    <t>odpisy dlouhodobého  majetku</t>
  </si>
  <si>
    <t>tvorba a zúčtování rezerv</t>
  </si>
  <si>
    <t>tvorba a zúčtování opravných položek</t>
  </si>
  <si>
    <t>výnosy z prodeje vlastních výrobků</t>
  </si>
  <si>
    <t>výnosy z prodeje služeb</t>
  </si>
  <si>
    <t>jiné pokuty a penále</t>
  </si>
  <si>
    <t>čerpání fondů</t>
  </si>
  <si>
    <t>ostatní výnosy z činnosti</t>
  </si>
  <si>
    <t>jiné výnosy z vlastních výkonů</t>
  </si>
  <si>
    <t>výnosy z prodeje materiálu</t>
  </si>
  <si>
    <r>
      <t>jiné</t>
    </r>
    <r>
      <rPr>
        <sz val="8"/>
        <rFont val="Arial CE"/>
        <charset val="238"/>
      </rPr>
      <t xml:space="preserve"> sociální náklady </t>
    </r>
  </si>
  <si>
    <t xml:space="preserve">zákonné sociální pojištění </t>
  </si>
  <si>
    <t>Odpisy, rezervy a opravné položky</t>
  </si>
  <si>
    <t>výnosy z prodaného zboží</t>
  </si>
  <si>
    <t>Výnosy z vlastních výkonů a zboží</t>
  </si>
  <si>
    <t xml:space="preserve">TVORBA FONDU CELKEM </t>
  </si>
  <si>
    <t>úhrada zhoršeného výsledku hospodaření</t>
  </si>
  <si>
    <t>KONEČNÝ STAV FONDU K 31.12.</t>
  </si>
  <si>
    <t>POČÁTEČNÍ STAV FONDU K 1.1.</t>
  </si>
  <si>
    <t>ve výši odpisů dlouhodobého majetku</t>
  </si>
  <si>
    <t>investiční dotace z rozpočtu zřizovatele</t>
  </si>
  <si>
    <t>ve výši výnosů z prodeje majetku ve vlastnictví příspěvkové organizace</t>
  </si>
  <si>
    <t>převody z rezervního fondu</t>
  </si>
  <si>
    <t>opravy a udržování</t>
  </si>
  <si>
    <t>účet dle vyhl.</t>
  </si>
  <si>
    <t xml:space="preserve">ČERPÁNÍ FONDU CELKEM </t>
  </si>
  <si>
    <t>ostatní tvorba</t>
  </si>
  <si>
    <r>
      <t xml:space="preserve">VÝNOSY CELKEM  </t>
    </r>
    <r>
      <rPr>
        <sz val="8"/>
        <rFont val="Arial CE"/>
        <family val="2"/>
        <charset val="238"/>
      </rPr>
      <t xml:space="preserve"> </t>
    </r>
  </si>
  <si>
    <t xml:space="preserve">NÁKLADY CELKEM </t>
  </si>
  <si>
    <t>počet zaměstnanců organizace</t>
  </si>
  <si>
    <t>spotřeba energie (teplo, voda, plyn, el. energie)</t>
  </si>
  <si>
    <t>výnosy z prodeje dlouh. hmot. majetku, kromě pozemků</t>
  </si>
  <si>
    <t>Ostatní výnosy</t>
  </si>
  <si>
    <t>v Kč</t>
  </si>
  <si>
    <r>
      <t xml:space="preserve">                                                       Věcné ukazatele (*)                                                                      </t>
    </r>
    <r>
      <rPr>
        <sz val="8"/>
        <rFont val="Arial CE"/>
        <family val="2"/>
        <charset val="238"/>
      </rPr>
      <t>v Kč</t>
    </r>
  </si>
  <si>
    <t>odvětví: školství</t>
  </si>
  <si>
    <t>Oprava a údržba majetku - celkem</t>
  </si>
  <si>
    <t xml:space="preserve">odvod příjmů z prodeje (příp.pronájmu) dlouhodobého svěřeného majetku  </t>
  </si>
  <si>
    <t>číslo organizace</t>
  </si>
  <si>
    <t>číslo org.</t>
  </si>
  <si>
    <t xml:space="preserve">dne: </t>
  </si>
  <si>
    <t>spotřeba jiných neskladovatelných dodávek</t>
  </si>
  <si>
    <t>jiné sociální pojištění</t>
  </si>
  <si>
    <t>jiné daně a poplatky</t>
  </si>
  <si>
    <t xml:space="preserve">aktivace dlouhodobého majetku </t>
  </si>
  <si>
    <t>aktivace oběžného majetku</t>
  </si>
  <si>
    <t>změna stavu zásob vlastní výroby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</si>
  <si>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</si>
  <si>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</si>
  <si>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</si>
  <si>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</si>
  <si>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</si>
  <si>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</si>
  <si>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</si>
  <si>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</si>
  <si>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</si>
  <si>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</si>
  <si>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</si>
  <si>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</si>
  <si>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</si>
  <si>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</si>
  <si>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</si>
  <si>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</si>
  <si>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</si>
  <si>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</si>
  <si>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</si>
  <si>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</si>
  <si>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</si>
  <si>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</si>
  <si>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</si>
  <si>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</si>
  <si>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</si>
  <si>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</si>
  <si>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</si>
  <si>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</si>
  <si>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</si>
  <si>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</si>
  <si>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</si>
  <si>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</si>
  <si>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</si>
  <si>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</si>
  <si>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</si>
  <si>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</si>
  <si>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</si>
  <si>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</si>
  <si>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</si>
  <si>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</si>
  <si>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</si>
  <si>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</si>
  <si>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</si>
  <si>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</si>
  <si>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</si>
  <si>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</si>
  <si>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</si>
  <si>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</si>
  <si>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</si>
  <si>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</si>
  <si>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</si>
  <si>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</si>
  <si>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</si>
  <si>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</si>
  <si>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</si>
  <si>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</si>
  <si>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</si>
  <si>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</si>
  <si>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</si>
  <si>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</si>
  <si>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</si>
  <si>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</si>
  <si>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</si>
  <si>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</si>
  <si>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</si>
  <si>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</si>
  <si>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</si>
  <si>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</si>
  <si>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</si>
  <si>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</si>
  <si>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</si>
  <si>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</si>
  <si>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</si>
  <si>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</si>
  <si>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</si>
  <si>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</si>
  <si>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</si>
  <si>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</si>
  <si>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výnosy z vyřazených pohledávek</t>
  </si>
  <si>
    <t>výnosy z dlouhodobého finančního majetku</t>
  </si>
  <si>
    <t>Výnosy z transferů</t>
  </si>
  <si>
    <t>ostatní náklady z činnosti</t>
  </si>
  <si>
    <t>vratky daní z nadměrných odpočtů</t>
  </si>
  <si>
    <t>prodaný dlouhodobý nehmotný majetek</t>
  </si>
  <si>
    <t>prodaný dlouhodobý hmotný majetek</t>
  </si>
  <si>
    <t>náklady z vyřazených pohledávek</t>
  </si>
  <si>
    <t>náklady u drobného dlouhodobého majetku</t>
  </si>
  <si>
    <t>Náklady na transfery</t>
  </si>
  <si>
    <t>náklady vybraných místních vládních institucí z transferů</t>
  </si>
  <si>
    <t>výnosy vybraných vládních institucí a transferů</t>
  </si>
  <si>
    <t>čerpání daňové úspory</t>
  </si>
  <si>
    <t>peněžní dary - účelové</t>
  </si>
  <si>
    <t>z toho investiční dotace z minulých let</t>
  </si>
  <si>
    <t xml:space="preserve">Výsledek hospodaření po zdanění </t>
  </si>
  <si>
    <t>VÝSLEDEK HOSPODAŘENÍ</t>
  </si>
  <si>
    <t>příděl z výsledku hospodaření</t>
  </si>
  <si>
    <r>
      <t xml:space="preserve">použití prostředků fondu investic na opravy a údržbu </t>
    </r>
    <r>
      <rPr>
        <sz val="8"/>
        <rFont val="Arial CE"/>
        <charset val="238"/>
      </rPr>
      <t>majetku</t>
    </r>
  </si>
  <si>
    <t xml:space="preserve">fond investic PO </t>
  </si>
  <si>
    <t>použití fondu investic (opravy)</t>
  </si>
  <si>
    <t xml:space="preserve">č. 410/2009 Sb. </t>
  </si>
  <si>
    <t>Příloha č. 7</t>
  </si>
  <si>
    <t>Přehled nákladů a výnosů příspěvkové organizace v hlavní činnosti</t>
  </si>
  <si>
    <t xml:space="preserve">Rozpočet mzdových prostředků hrazených z MŠMT celkem </t>
  </si>
  <si>
    <t>Kapitola rozpočtu 913 04 a 912</t>
  </si>
  <si>
    <t>1.</t>
  </si>
  <si>
    <t>odvod do rozpočtu zřizovatele - opravy a investice</t>
  </si>
  <si>
    <t>nespotřebované dotace z rozpočtu EU a mez.smluv</t>
  </si>
  <si>
    <t>peněžní dary neúčelové</t>
  </si>
  <si>
    <t>další rozvoj činnosti organizace</t>
  </si>
  <si>
    <t>čerpání nespotřebované dotace z rozpočtu EU a mez. smluv</t>
  </si>
  <si>
    <t>čerpání finančních prostředků fondu z minulých let (projekty) - nekrytý fond</t>
  </si>
  <si>
    <t xml:space="preserve">ř.3 = 1 + 2 </t>
  </si>
  <si>
    <t>ř. 7 = 3 + 4 + 5 + 6</t>
  </si>
  <si>
    <t>Kapitola rozpočtu 916 04</t>
  </si>
  <si>
    <t>FOND INVESTIC</t>
  </si>
  <si>
    <t>kap. 912xx - mimoř. neinvestiční příspěvek na xxxx</t>
  </si>
  <si>
    <t>kap. 912xx - mimoř. investiční příspěvek na xxxx</t>
  </si>
  <si>
    <t>odvod z fondu investic organizace - opravy a investice</t>
  </si>
  <si>
    <t>ve výši výnosů z prodeje svěřeného dlouhodobého hmotného a nehmotného majetku</t>
  </si>
  <si>
    <t>odvod z činnosti organizace do rozpočtu zřizovatele</t>
  </si>
  <si>
    <t>čerpání darů účelových</t>
  </si>
  <si>
    <t xml:space="preserve">II. Použití fondu investic - financování kapitálové části rozpočtu organizace </t>
  </si>
  <si>
    <t>Ing. Jiřina Princová</t>
  </si>
  <si>
    <t>daňová úspora z  minulého roku</t>
  </si>
  <si>
    <t>časové překlenutí dočasného nesouladu mezi výnosy a náklady</t>
  </si>
  <si>
    <t>Dílčí ukazatele = účelové dotace součástí provozního příspěvku</t>
  </si>
  <si>
    <t>Sociální a zdravotní pojištění při použití fondu odměn, FKSP, zák.pojištění</t>
  </si>
  <si>
    <t>11a</t>
  </si>
  <si>
    <t>11b</t>
  </si>
  <si>
    <t>peněžní dary a příspěvky od jiných subjektů</t>
  </si>
  <si>
    <t>náklady projektů</t>
  </si>
  <si>
    <t>provozní náklady hrazené od zřizvatele</t>
  </si>
  <si>
    <t>ostatní provozní náklady</t>
  </si>
  <si>
    <t>z toho:</t>
  </si>
  <si>
    <t xml:space="preserve">použití fondu investic na dlouhodobý majetek </t>
  </si>
  <si>
    <t>z toho (řádek 38 až 40):</t>
  </si>
  <si>
    <t>DISPONIBILNÍ ZŮSTATEK FONDU</t>
  </si>
  <si>
    <t>posílení fondu investic</t>
  </si>
  <si>
    <t>12a</t>
  </si>
  <si>
    <t>12b</t>
  </si>
  <si>
    <t>účelové příspěvky z kap. 91304 = díčí ukazatele celkem</t>
  </si>
  <si>
    <t>odvod z fondu investic organizace - odpisy nemovitého majetku</t>
  </si>
  <si>
    <t>Odvody 33,8 % - sociální a zdravotní pojištění</t>
  </si>
  <si>
    <t>hodnota nesplacené návratné finanční výpomoci od zřizovatele</t>
  </si>
  <si>
    <t>Číslo usnesení</t>
  </si>
  <si>
    <t>I. Čerpání účelových finančních darů</t>
  </si>
  <si>
    <t>čerpání účelových fin. darů - celkem</t>
  </si>
  <si>
    <t>Částka celkem</t>
  </si>
  <si>
    <t>Utraceno v min. letech</t>
  </si>
  <si>
    <t>II. Použití rezervního fondu</t>
  </si>
  <si>
    <t>Další rozvoj činnosti organizace</t>
  </si>
  <si>
    <t>Časové překlenutí dočasného nesouladu mezi N a V</t>
  </si>
  <si>
    <t>X</t>
  </si>
  <si>
    <t>Čerpání rezervního fondu - celkem</t>
  </si>
  <si>
    <t>Sestavil:</t>
  </si>
  <si>
    <t xml:space="preserve">Vedoucí odboru KÚ LK: </t>
  </si>
  <si>
    <t xml:space="preserve">Sestavil:  </t>
  </si>
  <si>
    <t xml:space="preserve">Ředitel/ka organizace:   </t>
  </si>
  <si>
    <t>Vedoucí odboru KÚ LK:</t>
  </si>
  <si>
    <t xml:space="preserve">Ředitel organizace: </t>
  </si>
  <si>
    <t>vedoucí odboru KÚ LK: Ing. Jiřina Princová</t>
  </si>
  <si>
    <t>Provozní příspěvek na elektrickou energii</t>
  </si>
  <si>
    <t>Přepočtený počet úvazků zaměstnanců:</t>
  </si>
  <si>
    <t>dle schváleného rozpočtu MŠMT</t>
  </si>
  <si>
    <t>skutečnost k datu vyplnění</t>
  </si>
  <si>
    <t>ř.9</t>
  </si>
  <si>
    <t>ř.8</t>
  </si>
  <si>
    <t xml:space="preserve">z toho investiční dary z minulých let </t>
  </si>
  <si>
    <t>Skutečnost roku 2023</t>
  </si>
  <si>
    <t>neinvest.dotace z veřej.rozp., st.rozpočtu, st.fondů, EU</t>
  </si>
  <si>
    <t>investiční příspěvky ze stát. fondů a jiných veřej.rozpočtů</t>
  </si>
  <si>
    <t xml:space="preserve">Sestavil: </t>
  </si>
  <si>
    <t xml:space="preserve">odvod do rozpočtu zřizovatele </t>
  </si>
  <si>
    <t>ostatní použití fondu - na odměny zaměstnancům</t>
  </si>
  <si>
    <t>zlepšený výsledek hospodaření</t>
  </si>
  <si>
    <t xml:space="preserve">ostatní tvorba </t>
  </si>
  <si>
    <t>TVORBA FONDU CELKEM</t>
  </si>
  <si>
    <t>ČERPÁNÍ FONDU CELKEM</t>
  </si>
  <si>
    <t>FKSP 1%</t>
  </si>
  <si>
    <t>limit prostředků na platy</t>
  </si>
  <si>
    <t>I. Opravy a údržba majetku - neinvestiční povahy</t>
  </si>
  <si>
    <t>úhrada odvodů a penále z porušení rozpočtové kázně</t>
  </si>
  <si>
    <t>Odvody a penále za porušení rozpočtové kázně</t>
  </si>
  <si>
    <t>Výše finančně nekrytého fondu</t>
  </si>
  <si>
    <t xml:space="preserve">KONEČNÝ STAV FONDU K 31.12. </t>
  </si>
  <si>
    <t>(disponibilní zůstatek)</t>
  </si>
  <si>
    <r>
      <t xml:space="preserve">dočasné použití finančních prostředků fondu bez čerpání fondu (projekty) + </t>
    </r>
    <r>
      <rPr>
        <b/>
        <sz val="8"/>
        <rFont val="Arial CE"/>
        <charset val="238"/>
      </rPr>
      <t>VÝŠE FINANČNĚ NEKRYTÉHO FONDU</t>
    </r>
  </si>
  <si>
    <t>Provozní příspěvek na plyn</t>
  </si>
  <si>
    <t xml:space="preserve">Provozní příspěvek na dálkové, popř. jiný zdroj vytápění </t>
  </si>
  <si>
    <t>použití fondu na překročení stanoveného objemu prostředků na platy</t>
  </si>
  <si>
    <t>Přehled nákladů a výnosů příspěvkové organizace v hlavní činnosti na rok 2025</t>
  </si>
  <si>
    <t>Skutečnost roku 2024</t>
  </si>
  <si>
    <t>Rozpočet roku 2025</t>
  </si>
  <si>
    <t>BILANCE FINANČNÍCH VZTAHŮ PŘÍSPĚVKOVÉ ORGANIZACE NA ROK 2025</t>
  </si>
  <si>
    <t>SOUSTAVA UKAZATELŮ K ROZPOČTU ORGANIZACE NA ROK 2025</t>
  </si>
  <si>
    <t xml:space="preserve">Ředitel/ka organizace: </t>
  </si>
  <si>
    <t>PLÁN INVESTIC ORGANIZACE na rok 2025</t>
  </si>
  <si>
    <t>PLÁN ČERPÁNÍ REZERVNÍHO FONDU ORGANIZACE na rok 2025</t>
  </si>
  <si>
    <t>Částka k čerpání 2025</t>
  </si>
  <si>
    <t>ROZPOČET PŘÍMÝCH NÁKLADŮ NA ROK 2025</t>
  </si>
  <si>
    <t>Ředitel/ka organizace:</t>
  </si>
  <si>
    <t>návrh střednědobého výhledu pro období 2026 - 2027</t>
  </si>
  <si>
    <t>Základní škola a Mateřská škola při dětské léčebně, Cvikov, Ústavní 531, příspěvková organizace</t>
  </si>
  <si>
    <t>Ing. Tereza Krymová</t>
  </si>
  <si>
    <t>dne: 10.3.2025</t>
  </si>
  <si>
    <t xml:space="preserve">PeadDr. Blanka Dvořáková  </t>
  </si>
  <si>
    <t>Sestavil:  Ing. Krymová Tereza                                      dne:    10.3.2025                   podpis:</t>
  </si>
  <si>
    <t>Ing. Krymová Tereza</t>
  </si>
  <si>
    <t xml:space="preserve"> PeadDr. Dvořáková Blanka</t>
  </si>
  <si>
    <t>PeadDr. Dvořáková Blanka</t>
  </si>
  <si>
    <t>rozpočet sestavil: Ing. Krymová Tereza</t>
  </si>
  <si>
    <t>ředitel organizace:  PeadDr. Dvořáková Blanka</t>
  </si>
  <si>
    <t>dne: 15. 4. 2025</t>
  </si>
  <si>
    <t xml:space="preserve">Ředitel/ka organizace: PeadDr. Dvořáková Blanka           dne: 10.3.2025                   podpis:    </t>
  </si>
  <si>
    <t>Vedoucí odboru KÚ LK: Ing. Jiřina Princová                    dne: 15. 4. 2025                  podpis:</t>
  </si>
  <si>
    <t>Ing. Krymové Tereza</t>
  </si>
  <si>
    <t>dne: 10. 3. 2025</t>
  </si>
  <si>
    <t>PaedDr. Blanka Dvořáková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</si>
</sst>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vertical="top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3" fontId="6" fillId="0" borderId="2" xfId="0" applyNumberFormat="1" applyFont="1" applyBorder="1"/>
    <xf numFmtId="3" fontId="6" fillId="0" borderId="13" xfId="0" applyNumberFormat="1" applyFont="1" applyBorder="1"/>
    <xf numFmtId="3" fontId="3" fillId="0" borderId="13" xfId="0" applyNumberFormat="1" applyFont="1" applyBorder="1"/>
    <xf numFmtId="3" fontId="3" fillId="0" borderId="0" xfId="0" applyNumberFormat="1" applyFont="1"/>
    <xf numFmtId="1" fontId="3" fillId="0" borderId="0" xfId="0" applyNumberFormat="1" applyFont="1"/>
    <xf numFmtId="1" fontId="9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14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2" xfId="0" applyNumberFormat="1" applyFont="1" applyBorder="1"/>
    <xf numFmtId="3" fontId="5" fillId="0" borderId="13" xfId="0" applyNumberFormat="1" applyFont="1" applyBorder="1"/>
    <xf numFmtId="0" fontId="3" fillId="0" borderId="3" xfId="0" applyFont="1" applyBorder="1" applyAlignment="1">
      <alignment horizontal="left"/>
    </xf>
    <xf numFmtId="3" fontId="3" fillId="0" borderId="2" xfId="0" applyNumberFormat="1" applyFont="1" applyBorder="1"/>
    <xf numFmtId="3" fontId="3" fillId="0" borderId="6" xfId="0" applyNumberFormat="1" applyFont="1" applyBorder="1"/>
    <xf numFmtId="3" fontId="3" fillId="0" borderId="13" xfId="0" applyNumberFormat="1" applyFont="1" applyBorder="1" applyAlignment="1">
      <alignment horizontal="right"/>
    </xf>
    <xf numFmtId="3" fontId="5" fillId="0" borderId="6" xfId="0" applyNumberFormat="1" applyFont="1" applyBorder="1"/>
    <xf numFmtId="3" fontId="6" fillId="0" borderId="6" xfId="0" applyNumberFormat="1" applyFont="1" applyBorder="1"/>
    <xf numFmtId="3" fontId="6" fillId="0" borderId="23" xfId="0" applyNumberFormat="1" applyFont="1" applyBorder="1"/>
    <xf numFmtId="0" fontId="3" fillId="0" borderId="24" xfId="0" applyFont="1" applyBorder="1" applyAlignment="1">
      <alignment horizontal="center"/>
    </xf>
    <xf numFmtId="3" fontId="6" fillId="0" borderId="25" xfId="0" applyNumberFormat="1" applyFont="1" applyBorder="1"/>
    <xf numFmtId="3" fontId="6" fillId="0" borderId="26" xfId="0" applyNumberFormat="1" applyFont="1" applyBorder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2" fillId="0" borderId="27" xfId="0" applyFont="1" applyBorder="1"/>
    <xf numFmtId="0" fontId="6" fillId="0" borderId="28" xfId="0" applyFont="1" applyBorder="1"/>
    <xf numFmtId="0" fontId="2" fillId="0" borderId="28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" fontId="3" fillId="0" borderId="29" xfId="0" applyNumberFormat="1" applyFont="1" applyBorder="1" applyAlignment="1">
      <alignment horizontal="center"/>
    </xf>
    <xf numFmtId="1" fontId="3" fillId="0" borderId="20" xfId="0" applyNumberFormat="1" applyFont="1" applyBorder="1"/>
    <xf numFmtId="1" fontId="3" fillId="0" borderId="30" xfId="0" applyNumberFormat="1" applyFont="1" applyBorder="1"/>
    <xf numFmtId="1" fontId="3" fillId="0" borderId="22" xfId="0" applyNumberFormat="1" applyFont="1" applyBorder="1" applyAlignment="1">
      <alignment horizontal="center"/>
    </xf>
    <xf numFmtId="1" fontId="3" fillId="0" borderId="2" xfId="0" applyNumberFormat="1" applyFont="1" applyBorder="1"/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/>
    <xf numFmtId="1" fontId="3" fillId="0" borderId="0" xfId="0" applyNumberFormat="1" applyFont="1" applyAlignment="1">
      <alignment horizontal="right"/>
    </xf>
    <xf numFmtId="1" fontId="3" fillId="0" borderId="35" xfId="0" applyNumberFormat="1" applyFont="1" applyBorder="1" applyAlignment="1">
      <alignment horizontal="center"/>
    </xf>
    <xf numFmtId="1" fontId="3" fillId="0" borderId="6" xfId="0" applyNumberFormat="1" applyFont="1" applyBorder="1"/>
    <xf numFmtId="1" fontId="3" fillId="0" borderId="27" xfId="0" applyNumberFormat="1" applyFont="1" applyBorder="1" applyAlignment="1">
      <alignment horizontal="center"/>
    </xf>
    <xf numFmtId="1" fontId="3" fillId="0" borderId="28" xfId="0" applyNumberFormat="1" applyFont="1" applyBorder="1"/>
    <xf numFmtId="1" fontId="3" fillId="0" borderId="36" xfId="0" applyNumberFormat="1" applyFont="1" applyBorder="1"/>
    <xf numFmtId="1" fontId="3" fillId="0" borderId="10" xfId="0" applyNumberFormat="1" applyFont="1" applyBorder="1"/>
    <xf numFmtId="1" fontId="9" fillId="0" borderId="0" xfId="0" applyNumberFormat="1" applyFont="1"/>
    <xf numFmtId="1" fontId="3" fillId="0" borderId="37" xfId="0" applyNumberFormat="1" applyFont="1" applyBorder="1"/>
    <xf numFmtId="0" fontId="2" fillId="0" borderId="29" xfId="0" applyFont="1" applyBorder="1" applyAlignment="1">
      <alignment horizontal="center"/>
    </xf>
    <xf numFmtId="0" fontId="3" fillId="0" borderId="20" xfId="0" applyFont="1" applyBorder="1"/>
    <xf numFmtId="3" fontId="3" fillId="0" borderId="38" xfId="0" applyNumberFormat="1" applyFont="1" applyBorder="1"/>
    <xf numFmtId="3" fontId="3" fillId="0" borderId="39" xfId="0" applyNumberFormat="1" applyFont="1" applyBorder="1" applyAlignment="1">
      <alignment horizontal="center"/>
    </xf>
    <xf numFmtId="3" fontId="6" fillId="0" borderId="40" xfId="0" applyNumberFormat="1" applyFont="1" applyBorder="1"/>
    <xf numFmtId="0" fontId="2" fillId="0" borderId="41" xfId="0" applyFont="1" applyBorder="1" applyAlignment="1">
      <alignment horizontal="center"/>
    </xf>
    <xf numFmtId="3" fontId="3" fillId="0" borderId="23" xfId="0" applyNumberFormat="1" applyFont="1" applyBorder="1"/>
    <xf numFmtId="0" fontId="5" fillId="0" borderId="2" xfId="0" applyFont="1" applyBorder="1"/>
    <xf numFmtId="3" fontId="3" fillId="0" borderId="22" xfId="0" applyNumberFormat="1" applyFont="1" applyBorder="1" applyAlignment="1">
      <alignment horizontal="center"/>
    </xf>
    <xf numFmtId="3" fontId="3" fillId="0" borderId="42" xfId="0" applyNumberFormat="1" applyFont="1" applyBorder="1"/>
    <xf numFmtId="0" fontId="10" fillId="0" borderId="0" xfId="0" applyFont="1"/>
    <xf numFmtId="0" fontId="10" fillId="0" borderId="15" xfId="0" applyFont="1" applyBorder="1"/>
    <xf numFmtId="0" fontId="10" fillId="0" borderId="43" xfId="0" applyFont="1" applyBorder="1"/>
    <xf numFmtId="0" fontId="6" fillId="0" borderId="8" xfId="0" applyFont="1" applyBorder="1"/>
    <xf numFmtId="0" fontId="6" fillId="0" borderId="7" xfId="0" applyFont="1" applyBorder="1" applyAlignment="1">
      <alignment horizontal="center"/>
    </xf>
    <xf numFmtId="4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/>
    <xf numFmtId="3" fontId="3" fillId="0" borderId="6" xfId="0" applyNumberFormat="1" applyFont="1" applyBorder="1" applyAlignment="1">
      <alignment wrapText="1"/>
    </xf>
    <xf numFmtId="0" fontId="10" fillId="0" borderId="44" xfId="0" applyFont="1" applyBorder="1"/>
    <xf numFmtId="0" fontId="10" fillId="0" borderId="31" xfId="0" applyFont="1" applyBorder="1"/>
    <xf numFmtId="3" fontId="10" fillId="0" borderId="45" xfId="0" applyNumberFormat="1" applyFont="1" applyBorder="1"/>
    <xf numFmtId="0" fontId="10" fillId="0" borderId="33" xfId="0" applyFont="1" applyBorder="1"/>
    <xf numFmtId="0" fontId="10" fillId="0" borderId="34" xfId="0" applyFont="1" applyBorder="1"/>
    <xf numFmtId="3" fontId="10" fillId="0" borderId="27" xfId="0" applyNumberFormat="1" applyFont="1" applyBorder="1"/>
    <xf numFmtId="3" fontId="2" fillId="0" borderId="21" xfId="0" applyNumberFormat="1" applyFont="1" applyBorder="1"/>
    <xf numFmtId="3" fontId="2" fillId="0" borderId="13" xfId="0" applyNumberFormat="1" applyFont="1" applyBorder="1"/>
    <xf numFmtId="0" fontId="2" fillId="0" borderId="2" xfId="0" applyFont="1" applyBorder="1" applyAlignment="1">
      <alignment wrapText="1"/>
    </xf>
    <xf numFmtId="1" fontId="5" fillId="0" borderId="16" xfId="0" applyNumberFormat="1" applyFont="1" applyBorder="1" applyAlignment="1">
      <alignment horizontal="center"/>
    </xf>
    <xf numFmtId="3" fontId="2" fillId="0" borderId="6" xfId="0" applyNumberFormat="1" applyFont="1" applyBorder="1"/>
    <xf numFmtId="3" fontId="2" fillId="0" borderId="2" xfId="0" applyNumberFormat="1" applyFont="1" applyBorder="1"/>
    <xf numFmtId="3" fontId="3" fillId="0" borderId="38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1" fontId="5" fillId="0" borderId="15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8" xfId="0" applyFont="1" applyBorder="1"/>
    <xf numFmtId="0" fontId="2" fillId="0" borderId="35" xfId="0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6" fillId="0" borderId="32" xfId="0" applyNumberFormat="1" applyFont="1" applyBorder="1"/>
    <xf numFmtId="3" fontId="3" fillId="0" borderId="49" xfId="0" applyNumberFormat="1" applyFont="1" applyBorder="1"/>
    <xf numFmtId="3" fontId="2" fillId="0" borderId="5" xfId="0" applyNumberFormat="1" applyFont="1" applyBorder="1"/>
    <xf numFmtId="1" fontId="5" fillId="0" borderId="16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3" fillId="0" borderId="44" xfId="0" applyFont="1" applyBorder="1"/>
    <xf numFmtId="0" fontId="6" fillId="0" borderId="44" xfId="0" applyFont="1" applyBorder="1"/>
    <xf numFmtId="0" fontId="5" fillId="0" borderId="50" xfId="0" applyFont="1" applyBorder="1"/>
    <xf numFmtId="0" fontId="3" fillId="0" borderId="2" xfId="0" applyFont="1" applyBorder="1" applyAlignment="1">
      <alignment wrapText="1"/>
    </xf>
    <xf numFmtId="4" fontId="0" fillId="0" borderId="0" xfId="0" applyNumberFormat="1"/>
    <xf numFmtId="3" fontId="3" fillId="0" borderId="51" xfId="0" applyNumberFormat="1" applyFont="1" applyBorder="1"/>
    <xf numFmtId="0" fontId="8" fillId="0" borderId="0" xfId="0" applyFont="1" applyAlignment="1">
      <alignment vertical="center"/>
    </xf>
    <xf numFmtId="0" fontId="3" fillId="0" borderId="5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" fillId="0" borderId="53" xfId="0" applyFont="1" applyBorder="1"/>
    <xf numFmtId="0" fontId="2" fillId="0" borderId="54" xfId="0" applyFont="1" applyBorder="1"/>
    <xf numFmtId="0" fontId="2" fillId="0" borderId="36" xfId="0" applyFont="1" applyBorder="1"/>
    <xf numFmtId="0" fontId="2" fillId="0" borderId="40" xfId="0" applyFont="1" applyBorder="1"/>
    <xf numFmtId="0" fontId="2" fillId="0" borderId="12" xfId="0" applyFont="1" applyBorder="1"/>
    <xf numFmtId="0" fontId="2" fillId="0" borderId="39" xfId="0" applyFont="1" applyBorder="1"/>
    <xf numFmtId="0" fontId="2" fillId="0" borderId="22" xfId="0" applyFont="1" applyBorder="1"/>
    <xf numFmtId="1" fontId="3" fillId="0" borderId="45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52" xfId="0" applyFont="1" applyBorder="1"/>
    <xf numFmtId="0" fontId="7" fillId="0" borderId="0" xfId="0" applyFont="1" applyAlignment="1">
      <alignment vertical="top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 shrinkToFit="1"/>
    </xf>
    <xf numFmtId="4" fontId="2" fillId="0" borderId="0" xfId="0" applyNumberFormat="1" applyFont="1"/>
    <xf numFmtId="14" fontId="2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/>
    </xf>
    <xf numFmtId="1" fontId="3" fillId="0" borderId="2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11" xfId="0" applyNumberFormat="1" applyFont="1" applyBorder="1"/>
    <xf numFmtId="49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2" fillId="0" borderId="39" xfId="0" applyFont="1" applyBorder="1" applyAlignment="1">
      <alignment horizontal="center"/>
    </xf>
    <xf numFmtId="0" fontId="6" fillId="0" borderId="20" xfId="0" applyFont="1" applyBorder="1"/>
    <xf numFmtId="0" fontId="2" fillId="0" borderId="47" xfId="0" applyFont="1" applyBorder="1" applyAlignment="1">
      <alignment horizontal="center"/>
    </xf>
    <xf numFmtId="0" fontId="6" fillId="0" borderId="32" xfId="0" applyFont="1" applyBorder="1"/>
    <xf numFmtId="3" fontId="2" fillId="0" borderId="48" xfId="0" applyNumberFormat="1" applyFont="1" applyBorder="1"/>
    <xf numFmtId="0" fontId="2" fillId="0" borderId="32" xfId="0" applyFont="1" applyBorder="1"/>
    <xf numFmtId="0" fontId="2" fillId="0" borderId="22" xfId="0" applyFont="1" applyBorder="1" applyAlignment="1">
      <alignment horizontal="center"/>
    </xf>
    <xf numFmtId="0" fontId="10" fillId="0" borderId="22" xfId="0" applyFont="1" applyBorder="1"/>
    <xf numFmtId="0" fontId="10" fillId="0" borderId="2" xfId="0" applyFont="1" applyBorder="1"/>
    <xf numFmtId="3" fontId="3" fillId="0" borderId="23" xfId="0" applyNumberFormat="1" applyFont="1" applyBorder="1" applyAlignment="1">
      <alignment horizontal="right"/>
    </xf>
    <xf numFmtId="0" fontId="6" fillId="0" borderId="2" xfId="0" applyFont="1" applyBorder="1"/>
    <xf numFmtId="3" fontId="5" fillId="0" borderId="23" xfId="0" applyNumberFormat="1" applyFont="1" applyBorder="1"/>
    <xf numFmtId="0" fontId="2" fillId="0" borderId="31" xfId="0" applyFont="1" applyBorder="1" applyAlignment="1">
      <alignment wrapText="1"/>
    </xf>
    <xf numFmtId="3" fontId="2" fillId="0" borderId="55" xfId="0" applyNumberFormat="1" applyFont="1" applyBorder="1"/>
    <xf numFmtId="3" fontId="6" fillId="0" borderId="21" xfId="0" applyNumberFormat="1" applyFont="1" applyBorder="1"/>
    <xf numFmtId="3" fontId="3" fillId="0" borderId="48" xfId="0" applyNumberFormat="1" applyFont="1" applyBorder="1"/>
    <xf numFmtId="3" fontId="5" fillId="0" borderId="0" xfId="0" applyNumberFormat="1" applyFont="1"/>
    <xf numFmtId="0" fontId="10" fillId="0" borderId="27" xfId="0" applyFont="1" applyBorder="1" applyAlignment="1">
      <alignment horizontal="center"/>
    </xf>
    <xf numFmtId="0" fontId="6" fillId="0" borderId="34" xfId="0" applyFont="1" applyBorder="1"/>
    <xf numFmtId="3" fontId="2" fillId="0" borderId="46" xfId="0" applyNumberFormat="1" applyFont="1" applyBorder="1"/>
    <xf numFmtId="0" fontId="10" fillId="0" borderId="0" xfId="0" applyFont="1" applyAlignment="1">
      <alignment horizontal="center"/>
    </xf>
    <xf numFmtId="3" fontId="2" fillId="0" borderId="0" xfId="0" applyNumberFormat="1" applyFon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6" fillId="0" borderId="20" xfId="0" applyNumberFormat="1" applyFont="1" applyBorder="1"/>
    <xf numFmtId="3" fontId="2" fillId="0" borderId="32" xfId="0" applyNumberFormat="1" applyFont="1" applyBorder="1"/>
    <xf numFmtId="3" fontId="10" fillId="0" borderId="22" xfId="0" applyNumberFormat="1" applyFont="1" applyBorder="1"/>
    <xf numFmtId="3" fontId="10" fillId="0" borderId="2" xfId="0" applyNumberFormat="1" applyFont="1" applyBorder="1"/>
    <xf numFmtId="3" fontId="10" fillId="0" borderId="13" xfId="0" applyNumberFormat="1" applyFont="1" applyBorder="1"/>
    <xf numFmtId="3" fontId="3" fillId="0" borderId="0" xfId="0" applyNumberFormat="1" applyFont="1" applyAlignment="1">
      <alignment vertical="top"/>
    </xf>
    <xf numFmtId="3" fontId="6" fillId="0" borderId="13" xfId="0" applyNumberFormat="1" applyFont="1" applyBorder="1" applyAlignment="1">
      <alignment wrapText="1"/>
    </xf>
    <xf numFmtId="3" fontId="5" fillId="0" borderId="26" xfId="0" applyNumberFormat="1" applyFont="1" applyBorder="1"/>
    <xf numFmtId="3" fontId="10" fillId="0" borderId="24" xfId="0" applyNumberFormat="1" applyFont="1" applyBorder="1"/>
    <xf numFmtId="3" fontId="10" fillId="0" borderId="25" xfId="0" applyNumberFormat="1" applyFont="1" applyBorder="1"/>
    <xf numFmtId="3" fontId="10" fillId="0" borderId="26" xfId="0" applyNumberFormat="1" applyFont="1" applyBorder="1"/>
    <xf numFmtId="3" fontId="2" fillId="0" borderId="2" xfId="0" applyNumberFormat="1" applyFont="1" applyBorder="1" applyAlignment="1">
      <alignment vertical="center"/>
    </xf>
    <xf numFmtId="2" fontId="2" fillId="0" borderId="21" xfId="0" applyNumberFormat="1" applyFont="1" applyBorder="1"/>
    <xf numFmtId="0" fontId="2" fillId="0" borderId="2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2" fillId="0" borderId="26" xfId="0" applyNumberFormat="1" applyFont="1" applyBorder="1"/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3" fontId="3" fillId="0" borderId="57" xfId="0" applyNumberFormat="1" applyFont="1" applyBorder="1" applyAlignment="1">
      <alignment wrapText="1"/>
    </xf>
    <xf numFmtId="3" fontId="6" fillId="0" borderId="5" xfId="0" applyNumberFormat="1" applyFont="1" applyBorder="1"/>
    <xf numFmtId="3" fontId="3" fillId="0" borderId="2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3" fontId="2" fillId="0" borderId="28" xfId="0" applyNumberFormat="1" applyFont="1" applyBorder="1"/>
    <xf numFmtId="0" fontId="2" fillId="0" borderId="0" xfId="0" applyFont="1" applyAlignment="1">
      <alignment vertical="center" shrinkToFit="1"/>
    </xf>
    <xf numFmtId="0" fontId="2" fillId="0" borderId="0" xfId="0" applyFont="1"/>
    <xf numFmtId="0" fontId="5" fillId="0" borderId="43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5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right"/>
    </xf>
    <xf numFmtId="0" fontId="3" fillId="0" borderId="0" xfId="0" applyFont="1"/>
    <xf numFmtId="0" fontId="10" fillId="0" borderId="0" xfId="0" applyFont="1"/>
    <xf numFmtId="0" fontId="1" fillId="0" borderId="0" xfId="0" applyFont="1"/>
    <xf numFmtId="0" fontId="4" fillId="0" borderId="28" xfId="0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28" xfId="0" applyFont="1" applyBorder="1" applyAlignment="1">
      <alignment horizontal="right"/>
    </xf>
    <xf numFmtId="0" fontId="10" fillId="0" borderId="5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20" xfId="0" applyFont="1" applyFill="1" applyBorder="1"/>
    <xf numFmtId="0" fontId="2" fillId="0" borderId="0" xfId="0" applyFont="1" applyFill="1"/>
    <xf numFmtId="1" fontId="3" fillId="0" borderId="6" xfId="0" applyNumberFormat="1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zoomScaleNormal="100" workbookViewId="0">
      <selection activeCell="M66" sqref="M66"/>
    </sheetView>
  </sheetViews>
  <sheetFormatPr defaultColWidth="9.33203125" defaultRowHeight="13.2" x14ac:dyDescent="0.25"/>
  <cols>
    <col min="1" max="1" width="3.5546875" style="74" customWidth="1"/>
    <col min="2" max="2" width="6.33203125" style="121" customWidth="1"/>
    <col min="3" max="3" width="2.33203125" style="121" customWidth="1"/>
    <col min="4" max="4" width="7.44140625" style="121" customWidth="1"/>
    <col min="5" max="5" width="48.5546875" style="121" customWidth="1"/>
    <col min="6" max="7" width="14.44140625" style="126" customWidth="1"/>
    <col min="8" max="8" width="13.5546875" style="126" customWidth="1"/>
    <col min="9" max="16384" width="9.33203125" style="121"/>
  </cols>
  <sheetData>
    <row r="1" spans="1:13" ht="12.75" customHeight="1" x14ac:dyDescent="0.25">
      <c r="A1" s="24"/>
      <c r="B1" s="273" t="s">
        <v>0</v>
      </c>
      <c r="C1" s="273"/>
      <c r="D1" s="273"/>
      <c r="E1" s="273"/>
      <c r="F1" s="24"/>
      <c r="G1" s="46" t="s">
        <v>1</v>
      </c>
      <c r="I1" s="24"/>
      <c r="J1" s="24"/>
      <c r="K1" s="24"/>
      <c r="L1" s="24"/>
      <c r="M1" s="24"/>
    </row>
    <row r="2" spans="1:13" ht="12.75" customHeight="1" x14ac:dyDescent="0.25">
      <c r="A2" s="24"/>
      <c r="B2" s="273" t="s">
        <v>121</v>
      </c>
      <c r="C2" s="273"/>
      <c r="D2" s="273"/>
      <c r="E2" s="273"/>
      <c r="F2" s="24"/>
      <c r="G2" s="46" t="s">
        <v>124</v>
      </c>
      <c r="H2" s="75">
        <v>1459</v>
      </c>
      <c r="I2" s="24"/>
      <c r="J2" s="24"/>
      <c r="K2" s="24"/>
      <c r="L2" s="24"/>
      <c r="M2" s="24"/>
    </row>
    <row r="3" spans="1:13" ht="6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7.25" customHeight="1" x14ac:dyDescent="0.25">
      <c r="A4" s="274" t="s">
        <v>323</v>
      </c>
      <c r="B4" s="274"/>
      <c r="C4" s="274"/>
      <c r="D4" s="274"/>
      <c r="E4" s="274"/>
      <c r="F4" s="274"/>
      <c r="G4" s="274"/>
      <c r="H4" s="274"/>
      <c r="I4" s="24"/>
      <c r="J4" s="24"/>
      <c r="K4" s="24"/>
      <c r="L4" s="24"/>
      <c r="M4" s="24"/>
    </row>
    <row r="5" spans="1:13" ht="9.75" customHeight="1" x14ac:dyDescent="0.25">
      <c r="A5" s="155"/>
      <c r="B5" s="155"/>
      <c r="C5" s="155"/>
      <c r="D5" s="155"/>
      <c r="E5" s="155"/>
      <c r="F5" s="155"/>
      <c r="G5" s="155"/>
      <c r="H5" s="155"/>
      <c r="I5" s="24"/>
      <c r="J5" s="24"/>
      <c r="K5" s="24"/>
      <c r="L5" s="24"/>
      <c r="M5" s="24"/>
    </row>
    <row r="6" spans="1:13" ht="40.5" customHeight="1" x14ac:dyDescent="0.25">
      <c r="A6" s="275" t="s">
        <v>335</v>
      </c>
      <c r="B6" s="275"/>
      <c r="C6" s="275"/>
      <c r="D6" s="275"/>
      <c r="E6" s="275"/>
      <c r="F6" s="275"/>
      <c r="G6" s="275"/>
      <c r="H6" s="275"/>
      <c r="I6" s="24"/>
      <c r="J6" s="24"/>
      <c r="K6" s="24"/>
      <c r="L6" s="24"/>
      <c r="M6" s="24"/>
    </row>
    <row r="7" spans="1:13" ht="12.75" customHeight="1" thickBot="1" x14ac:dyDescent="0.3">
      <c r="A7" s="276" t="s">
        <v>119</v>
      </c>
      <c r="B7" s="276"/>
      <c r="C7" s="276"/>
      <c r="D7" s="276"/>
      <c r="E7" s="276"/>
      <c r="F7" s="276"/>
      <c r="G7" s="276"/>
      <c r="H7" s="276"/>
      <c r="I7" s="24"/>
      <c r="J7" s="24"/>
      <c r="K7" s="24"/>
      <c r="L7" s="24"/>
      <c r="M7" s="24"/>
    </row>
    <row r="8" spans="1:13" ht="27" customHeight="1" thickBot="1" x14ac:dyDescent="0.3">
      <c r="A8" s="48" t="s">
        <v>2</v>
      </c>
      <c r="B8" s="122"/>
      <c r="C8" s="261" t="s">
        <v>110</v>
      </c>
      <c r="D8" s="262"/>
      <c r="E8" s="49" t="s">
        <v>3</v>
      </c>
      <c r="F8" s="154" t="s">
        <v>301</v>
      </c>
      <c r="G8" s="154" t="s">
        <v>324</v>
      </c>
      <c r="H8" s="154" t="s">
        <v>325</v>
      </c>
      <c r="I8" s="24"/>
      <c r="J8" s="24"/>
      <c r="K8" s="24"/>
      <c r="L8" s="24"/>
      <c r="M8" s="24"/>
    </row>
    <row r="9" spans="1:13" ht="12" customHeight="1" thickBot="1" x14ac:dyDescent="0.3">
      <c r="A9" s="149"/>
      <c r="B9" s="123"/>
      <c r="C9" s="52"/>
      <c r="D9" s="53" t="s">
        <v>232</v>
      </c>
      <c r="E9" s="54"/>
      <c r="F9" s="50"/>
      <c r="G9" s="50"/>
      <c r="H9" s="51"/>
      <c r="I9" s="24"/>
      <c r="J9" s="24"/>
      <c r="K9" s="24"/>
      <c r="L9" s="24"/>
      <c r="M9" s="24"/>
    </row>
    <row r="10" spans="1:13" ht="10.5" customHeight="1" x14ac:dyDescent="0.25">
      <c r="A10" s="57" t="s">
        <v>237</v>
      </c>
      <c r="B10" s="263" t="s">
        <v>4</v>
      </c>
      <c r="C10" s="264"/>
      <c r="D10" s="264"/>
      <c r="E10" s="265"/>
      <c r="F10" s="55">
        <f>+F11+F19+F25+F31+F36+F44+F53+F58+F60</f>
        <v>7234349.7599999998</v>
      </c>
      <c r="G10" s="55">
        <f>+G11+G19+G25+G31+G36+G44+G53+G58+G60</f>
        <v>7354058.8600000003</v>
      </c>
      <c r="H10" s="56">
        <f>+H11+H19+H25+H31+H36+H44+H53+H58+H60</f>
        <v>8036143</v>
      </c>
      <c r="I10" s="24"/>
      <c r="J10" s="24"/>
      <c r="K10" s="24"/>
      <c r="L10" s="24"/>
      <c r="M10" s="24"/>
    </row>
    <row r="11" spans="1:13" ht="10.5" customHeight="1" x14ac:dyDescent="0.25">
      <c r="A11" s="57" t="s">
        <v>133</v>
      </c>
      <c r="B11" s="16">
        <v>50</v>
      </c>
      <c r="C11" s="58" t="s">
        <v>5</v>
      </c>
      <c r="D11" s="59"/>
      <c r="E11" s="60"/>
      <c r="F11" s="61">
        <f>SUM(F12:F18)</f>
        <v>176963.20000000001</v>
      </c>
      <c r="G11" s="61">
        <f>SUM(G12:G18)</f>
        <v>154429.85</v>
      </c>
      <c r="H11" s="62">
        <f>SUM(H12:H18)</f>
        <v>200000</v>
      </c>
      <c r="I11" s="24"/>
      <c r="J11" s="24"/>
      <c r="K11" s="24"/>
      <c r="L11" s="24"/>
      <c r="M11" s="24"/>
    </row>
    <row r="12" spans="1:13" ht="10.5" customHeight="1" x14ac:dyDescent="0.25">
      <c r="A12" s="57" t="s">
        <v>134</v>
      </c>
      <c r="B12" s="6"/>
      <c r="C12" s="17"/>
      <c r="D12" s="4">
        <v>501</v>
      </c>
      <c r="E12" s="63" t="s">
        <v>6</v>
      </c>
      <c r="F12" s="143">
        <v>176963.20000000001</v>
      </c>
      <c r="G12" s="143">
        <v>154429.85</v>
      </c>
      <c r="H12" s="139">
        <v>200000</v>
      </c>
      <c r="I12" s="24"/>
      <c r="J12" s="24"/>
      <c r="K12" s="24"/>
      <c r="L12" s="24"/>
      <c r="M12" s="24"/>
    </row>
    <row r="13" spans="1:13" ht="10.5" customHeight="1" x14ac:dyDescent="0.25">
      <c r="A13" s="57" t="s">
        <v>135</v>
      </c>
      <c r="B13" s="6"/>
      <c r="C13" s="17"/>
      <c r="D13" s="22">
        <v>502</v>
      </c>
      <c r="E13" s="5" t="s">
        <v>116</v>
      </c>
      <c r="F13" s="143"/>
      <c r="G13" s="143"/>
      <c r="H13" s="139">
        <v>0</v>
      </c>
      <c r="I13" s="24"/>
      <c r="J13" s="24"/>
      <c r="K13" s="24"/>
      <c r="L13" s="24"/>
      <c r="M13" s="24"/>
    </row>
    <row r="14" spans="1:13" ht="10.5" customHeight="1" x14ac:dyDescent="0.25">
      <c r="A14" s="57" t="s">
        <v>136</v>
      </c>
      <c r="B14" s="14"/>
      <c r="C14" s="7"/>
      <c r="D14" s="7">
        <v>503</v>
      </c>
      <c r="E14" s="15" t="s">
        <v>127</v>
      </c>
      <c r="F14" s="143"/>
      <c r="G14" s="143"/>
      <c r="H14" s="139">
        <v>0</v>
      </c>
      <c r="I14" s="24"/>
      <c r="J14" s="24"/>
      <c r="K14" s="24"/>
      <c r="L14" s="24"/>
      <c r="M14" s="24"/>
    </row>
    <row r="15" spans="1:13" ht="10.5" customHeight="1" x14ac:dyDescent="0.25">
      <c r="A15" s="57" t="s">
        <v>137</v>
      </c>
      <c r="B15" s="6"/>
      <c r="C15" s="29"/>
      <c r="D15" s="29">
        <v>504</v>
      </c>
      <c r="E15" s="30" t="s">
        <v>7</v>
      </c>
      <c r="F15" s="143"/>
      <c r="G15" s="143"/>
      <c r="H15" s="139">
        <v>0</v>
      </c>
      <c r="I15" s="24"/>
      <c r="J15" s="24"/>
      <c r="K15" s="24"/>
      <c r="L15" s="24"/>
      <c r="M15" s="24"/>
    </row>
    <row r="16" spans="1:13" ht="10.5" customHeight="1" x14ac:dyDescent="0.25">
      <c r="A16" s="57" t="s">
        <v>138</v>
      </c>
      <c r="B16" s="6"/>
      <c r="C16" s="29"/>
      <c r="D16" s="29">
        <v>506</v>
      </c>
      <c r="E16" s="30" t="s">
        <v>130</v>
      </c>
      <c r="F16" s="143"/>
      <c r="G16" s="143"/>
      <c r="H16" s="139">
        <v>0</v>
      </c>
      <c r="I16" s="24"/>
      <c r="J16" s="24"/>
      <c r="K16" s="24"/>
      <c r="L16" s="24"/>
      <c r="M16" s="24"/>
    </row>
    <row r="17" spans="1:13" ht="10.5" customHeight="1" x14ac:dyDescent="0.25">
      <c r="A17" s="57" t="s">
        <v>139</v>
      </c>
      <c r="B17" s="6"/>
      <c r="C17" s="29"/>
      <c r="D17" s="29">
        <v>507</v>
      </c>
      <c r="E17" s="30" t="s">
        <v>131</v>
      </c>
      <c r="F17" s="143"/>
      <c r="G17" s="143"/>
      <c r="H17" s="139">
        <v>0</v>
      </c>
      <c r="I17" s="24"/>
      <c r="J17" s="24"/>
      <c r="K17" s="24"/>
      <c r="L17" s="24"/>
      <c r="M17" s="24"/>
    </row>
    <row r="18" spans="1:13" ht="10.5" customHeight="1" x14ac:dyDescent="0.25">
      <c r="A18" s="57" t="s">
        <v>140</v>
      </c>
      <c r="B18" s="6"/>
      <c r="C18" s="29"/>
      <c r="D18" s="29">
        <v>508</v>
      </c>
      <c r="E18" s="30" t="s">
        <v>132</v>
      </c>
      <c r="F18" s="143"/>
      <c r="G18" s="143"/>
      <c r="H18" s="139">
        <v>0</v>
      </c>
      <c r="I18" s="24"/>
      <c r="J18" s="24"/>
      <c r="K18" s="24"/>
      <c r="L18" s="24"/>
      <c r="M18" s="24"/>
    </row>
    <row r="19" spans="1:13" ht="10.5" customHeight="1" x14ac:dyDescent="0.25">
      <c r="A19" s="57" t="s">
        <v>141</v>
      </c>
      <c r="B19" s="20">
        <v>51</v>
      </c>
      <c r="C19" s="35" t="s">
        <v>8</v>
      </c>
      <c r="D19" s="35"/>
      <c r="E19" s="35"/>
      <c r="F19" s="39">
        <f>SUM(F20:F24)</f>
        <v>563500.5</v>
      </c>
      <c r="G19" s="39">
        <f>SUM(G20:G24)</f>
        <v>591522.15</v>
      </c>
      <c r="H19" s="40">
        <f>SUM(H20:H24)</f>
        <v>1276020</v>
      </c>
      <c r="I19" s="24"/>
      <c r="J19" s="24"/>
      <c r="K19" s="24"/>
      <c r="L19" s="24"/>
      <c r="M19" s="24"/>
    </row>
    <row r="20" spans="1:13" ht="10.5" customHeight="1" x14ac:dyDescent="0.25">
      <c r="A20" s="57" t="s">
        <v>142</v>
      </c>
      <c r="B20" s="6"/>
      <c r="C20" s="7"/>
      <c r="D20" s="8">
        <v>511</v>
      </c>
      <c r="E20" s="9" t="s">
        <v>109</v>
      </c>
      <c r="F20" s="143"/>
      <c r="G20" s="143"/>
      <c r="H20" s="139">
        <v>0</v>
      </c>
      <c r="I20" s="24"/>
      <c r="J20" s="24"/>
      <c r="K20" s="24"/>
      <c r="L20" s="24"/>
      <c r="M20" s="24"/>
    </row>
    <row r="21" spans="1:13" ht="10.5" customHeight="1" x14ac:dyDescent="0.25">
      <c r="A21" s="57" t="s">
        <v>143</v>
      </c>
      <c r="B21" s="6"/>
      <c r="C21" s="7"/>
      <c r="D21" s="10">
        <v>512</v>
      </c>
      <c r="E21" s="11" t="s">
        <v>9</v>
      </c>
      <c r="F21" s="143">
        <v>7035</v>
      </c>
      <c r="G21" s="143">
        <v>8308</v>
      </c>
      <c r="H21" s="139">
        <v>10000</v>
      </c>
      <c r="I21" s="24"/>
      <c r="J21" s="24"/>
      <c r="K21" s="24"/>
      <c r="L21" s="24"/>
      <c r="M21" s="24"/>
    </row>
    <row r="22" spans="1:13" ht="10.5" customHeight="1" x14ac:dyDescent="0.25">
      <c r="A22" s="57" t="s">
        <v>144</v>
      </c>
      <c r="B22" s="12"/>
      <c r="C22" s="7"/>
      <c r="D22" s="7">
        <v>513</v>
      </c>
      <c r="E22" s="15" t="s">
        <v>10</v>
      </c>
      <c r="F22" s="143">
        <v>1981</v>
      </c>
      <c r="G22" s="143">
        <v>2923</v>
      </c>
      <c r="H22" s="139">
        <v>5000</v>
      </c>
      <c r="I22" s="24"/>
      <c r="J22" s="24"/>
      <c r="K22" s="24"/>
      <c r="L22" s="24"/>
      <c r="M22" s="24"/>
    </row>
    <row r="23" spans="1:13" ht="10.5" customHeight="1" x14ac:dyDescent="0.25">
      <c r="A23" s="57" t="s">
        <v>145</v>
      </c>
      <c r="B23" s="12"/>
      <c r="C23" s="7"/>
      <c r="D23" s="7">
        <v>516</v>
      </c>
      <c r="E23" s="15" t="s">
        <v>28</v>
      </c>
      <c r="F23" s="143"/>
      <c r="G23" s="143"/>
      <c r="H23" s="139">
        <v>0</v>
      </c>
      <c r="I23" s="24"/>
      <c r="J23" s="24"/>
      <c r="K23" s="24"/>
      <c r="L23" s="24"/>
      <c r="M23" s="24"/>
    </row>
    <row r="24" spans="1:13" ht="10.5" customHeight="1" x14ac:dyDescent="0.25">
      <c r="A24" s="57" t="s">
        <v>146</v>
      </c>
      <c r="B24" s="14"/>
      <c r="C24" s="7"/>
      <c r="D24" s="7">
        <v>518</v>
      </c>
      <c r="E24" s="15" t="s">
        <v>11</v>
      </c>
      <c r="F24" s="143">
        <v>554484.5</v>
      </c>
      <c r="G24" s="143">
        <v>580291.15</v>
      </c>
      <c r="H24" s="139">
        <f>794000+200000+267020</f>
        <v>1261020</v>
      </c>
      <c r="I24" s="24"/>
      <c r="J24" s="24"/>
      <c r="K24" s="24"/>
      <c r="L24" s="24"/>
      <c r="M24" s="24"/>
    </row>
    <row r="25" spans="1:13" ht="10.5" customHeight="1" x14ac:dyDescent="0.25">
      <c r="A25" s="57" t="s">
        <v>147</v>
      </c>
      <c r="B25" s="16">
        <v>52</v>
      </c>
      <c r="C25" s="36" t="s">
        <v>12</v>
      </c>
      <c r="D25" s="36"/>
      <c r="E25" s="36"/>
      <c r="F25" s="61">
        <f>SUM(F26:F30)</f>
        <v>6372534.2599999998</v>
      </c>
      <c r="G25" s="61">
        <f>SUM(G26:G30)</f>
        <v>6347122.6299999999</v>
      </c>
      <c r="H25" s="62">
        <f>SUM(H26:H30)</f>
        <v>6347123</v>
      </c>
      <c r="I25" s="24"/>
      <c r="J25" s="24"/>
      <c r="K25" s="24"/>
      <c r="L25" s="24"/>
      <c r="M25" s="24"/>
    </row>
    <row r="26" spans="1:13" ht="10.5" customHeight="1" x14ac:dyDescent="0.25">
      <c r="A26" s="57" t="s">
        <v>148</v>
      </c>
      <c r="B26" s="6"/>
      <c r="C26" s="17"/>
      <c r="D26" s="17">
        <v>521</v>
      </c>
      <c r="E26" s="2" t="s">
        <v>13</v>
      </c>
      <c r="F26" s="143">
        <v>4678113</v>
      </c>
      <c r="G26" s="143">
        <v>4702765</v>
      </c>
      <c r="H26" s="139">
        <v>4702765</v>
      </c>
      <c r="I26" s="24"/>
      <c r="J26" s="24"/>
      <c r="K26" s="24"/>
      <c r="L26" s="24"/>
      <c r="M26" s="24"/>
    </row>
    <row r="27" spans="1:13" ht="10.5" customHeight="1" x14ac:dyDescent="0.25">
      <c r="A27" s="57" t="s">
        <v>149</v>
      </c>
      <c r="B27" s="6"/>
      <c r="C27" s="17"/>
      <c r="D27" s="17">
        <v>524</v>
      </c>
      <c r="E27" s="2" t="s">
        <v>97</v>
      </c>
      <c r="F27" s="143">
        <v>1581208</v>
      </c>
      <c r="G27" s="143">
        <v>1577723</v>
      </c>
      <c r="H27" s="139">
        <v>1577723</v>
      </c>
      <c r="I27" s="24"/>
      <c r="J27" s="24"/>
      <c r="K27" s="24"/>
      <c r="L27" s="24"/>
      <c r="M27" s="24"/>
    </row>
    <row r="28" spans="1:13" ht="10.5" customHeight="1" x14ac:dyDescent="0.25">
      <c r="A28" s="57" t="s">
        <v>150</v>
      </c>
      <c r="B28" s="14"/>
      <c r="C28" s="7"/>
      <c r="D28" s="7">
        <v>525</v>
      </c>
      <c r="E28" s="15" t="s">
        <v>128</v>
      </c>
      <c r="F28" s="143">
        <v>19651</v>
      </c>
      <c r="G28" s="143">
        <v>19607</v>
      </c>
      <c r="H28" s="139">
        <v>19607</v>
      </c>
      <c r="I28" s="24"/>
      <c r="J28" s="24"/>
      <c r="K28" s="24"/>
      <c r="L28" s="24"/>
      <c r="M28" s="24"/>
    </row>
    <row r="29" spans="1:13" ht="10.5" customHeight="1" x14ac:dyDescent="0.25">
      <c r="A29" s="57" t="s">
        <v>151</v>
      </c>
      <c r="B29" s="14"/>
      <c r="C29" s="7"/>
      <c r="D29" s="7">
        <v>527</v>
      </c>
      <c r="E29" s="15" t="s">
        <v>14</v>
      </c>
      <c r="F29" s="143">
        <v>93562.26</v>
      </c>
      <c r="G29" s="143">
        <v>47027.63</v>
      </c>
      <c r="H29" s="139">
        <v>47028</v>
      </c>
      <c r="I29" s="24"/>
      <c r="J29" s="24"/>
      <c r="K29" s="24"/>
      <c r="L29" s="24"/>
      <c r="M29" s="24"/>
    </row>
    <row r="30" spans="1:13" ht="10.5" customHeight="1" x14ac:dyDescent="0.25">
      <c r="A30" s="57" t="s">
        <v>152</v>
      </c>
      <c r="B30" s="14"/>
      <c r="C30" s="18"/>
      <c r="D30" s="19">
        <v>528</v>
      </c>
      <c r="E30" s="124" t="s">
        <v>96</v>
      </c>
      <c r="F30" s="143"/>
      <c r="G30" s="143"/>
      <c r="H30" s="139">
        <v>0</v>
      </c>
      <c r="I30" s="24"/>
      <c r="J30" s="24"/>
      <c r="K30" s="24"/>
      <c r="L30" s="24"/>
      <c r="M30" s="24"/>
    </row>
    <row r="31" spans="1:13" ht="10.5" customHeight="1" x14ac:dyDescent="0.25">
      <c r="A31" s="57" t="s">
        <v>153</v>
      </c>
      <c r="B31" s="20">
        <v>53</v>
      </c>
      <c r="C31" s="37" t="s">
        <v>15</v>
      </c>
      <c r="D31" s="38"/>
      <c r="E31" s="38"/>
      <c r="F31" s="39">
        <f>SUM(F32:F35)</f>
        <v>0</v>
      </c>
      <c r="G31" s="39">
        <f>SUM(G32:G35)</f>
        <v>0</v>
      </c>
      <c r="H31" s="40">
        <f>SUM(H32:H35)</f>
        <v>0</v>
      </c>
      <c r="I31" s="24"/>
      <c r="J31" s="24"/>
      <c r="K31" s="24"/>
      <c r="L31" s="24"/>
      <c r="M31" s="24"/>
    </row>
    <row r="32" spans="1:13" ht="10.5" customHeight="1" x14ac:dyDescent="0.25">
      <c r="A32" s="57" t="s">
        <v>154</v>
      </c>
      <c r="B32" s="6"/>
      <c r="C32" s="17"/>
      <c r="D32" s="4">
        <v>531</v>
      </c>
      <c r="E32" s="21" t="s">
        <v>16</v>
      </c>
      <c r="F32" s="143"/>
      <c r="G32" s="143"/>
      <c r="H32" s="139">
        <v>0</v>
      </c>
      <c r="I32" s="24"/>
      <c r="J32" s="24"/>
      <c r="K32" s="24"/>
      <c r="L32" s="24"/>
      <c r="M32" s="24"/>
    </row>
    <row r="33" spans="1:13" ht="10.5" customHeight="1" x14ac:dyDescent="0.25">
      <c r="A33" s="57" t="s">
        <v>155</v>
      </c>
      <c r="B33" s="6"/>
      <c r="C33" s="17"/>
      <c r="D33" s="3">
        <v>532</v>
      </c>
      <c r="E33" s="1" t="s">
        <v>17</v>
      </c>
      <c r="F33" s="143"/>
      <c r="G33" s="143"/>
      <c r="H33" s="139">
        <v>0</v>
      </c>
      <c r="I33" s="24"/>
      <c r="J33" s="24"/>
      <c r="K33" s="24"/>
      <c r="L33" s="24"/>
      <c r="M33" s="24"/>
    </row>
    <row r="34" spans="1:13" ht="10.5" customHeight="1" x14ac:dyDescent="0.25">
      <c r="A34" s="57" t="s">
        <v>156</v>
      </c>
      <c r="B34" s="6"/>
      <c r="C34" s="17"/>
      <c r="D34" s="22">
        <v>538</v>
      </c>
      <c r="E34" s="147" t="s">
        <v>129</v>
      </c>
      <c r="F34" s="143"/>
      <c r="G34" s="143"/>
      <c r="H34" s="139">
        <v>0</v>
      </c>
      <c r="I34" s="24"/>
      <c r="J34" s="24"/>
      <c r="K34" s="24"/>
      <c r="L34" s="24"/>
      <c r="M34" s="24"/>
    </row>
    <row r="35" spans="1:13" ht="10.5" customHeight="1" x14ac:dyDescent="0.25">
      <c r="A35" s="57" t="s">
        <v>157</v>
      </c>
      <c r="B35" s="6"/>
      <c r="C35" s="17"/>
      <c r="D35" s="22">
        <v>539</v>
      </c>
      <c r="E35" s="147" t="s">
        <v>215</v>
      </c>
      <c r="F35" s="142"/>
      <c r="G35" s="142"/>
      <c r="H35" s="139">
        <v>0</v>
      </c>
      <c r="I35" s="24"/>
      <c r="J35" s="24"/>
      <c r="K35" s="24"/>
      <c r="L35" s="24"/>
      <c r="M35" s="24"/>
    </row>
    <row r="36" spans="1:13" ht="10.5" customHeight="1" x14ac:dyDescent="0.25">
      <c r="A36" s="57" t="s">
        <v>158</v>
      </c>
      <c r="B36" s="23">
        <v>54</v>
      </c>
      <c r="C36" s="35" t="s">
        <v>18</v>
      </c>
      <c r="D36" s="35"/>
      <c r="E36" s="35"/>
      <c r="F36" s="68">
        <f>SUM(F37:F43)</f>
        <v>12999</v>
      </c>
      <c r="G36" s="68">
        <f>SUM(G37:G43)</f>
        <v>13001</v>
      </c>
      <c r="H36" s="69">
        <f>SUM(H37:H43)</f>
        <v>13000</v>
      </c>
      <c r="I36" s="24"/>
      <c r="J36" s="24"/>
      <c r="K36" s="24"/>
      <c r="L36" s="24"/>
      <c r="M36" s="24"/>
    </row>
    <row r="37" spans="1:13" ht="10.5" customHeight="1" x14ac:dyDescent="0.25">
      <c r="A37" s="57" t="s">
        <v>159</v>
      </c>
      <c r="B37" s="24"/>
      <c r="C37" s="17"/>
      <c r="D37" s="7">
        <v>541</v>
      </c>
      <c r="E37" s="15" t="s">
        <v>19</v>
      </c>
      <c r="F37" s="143"/>
      <c r="G37" s="143"/>
      <c r="H37" s="139">
        <v>0</v>
      </c>
      <c r="I37" s="24"/>
      <c r="J37" s="24"/>
      <c r="K37" s="24"/>
      <c r="L37" s="24"/>
      <c r="M37" s="24"/>
    </row>
    <row r="38" spans="1:13" ht="10.5" customHeight="1" x14ac:dyDescent="0.25">
      <c r="A38" s="57" t="s">
        <v>160</v>
      </c>
      <c r="B38" s="24"/>
      <c r="C38" s="17"/>
      <c r="D38" s="7">
        <v>542</v>
      </c>
      <c r="E38" s="15" t="s">
        <v>91</v>
      </c>
      <c r="F38" s="143"/>
      <c r="G38" s="143"/>
      <c r="H38" s="139">
        <v>0</v>
      </c>
      <c r="I38" s="24"/>
      <c r="J38" s="24"/>
      <c r="K38" s="24"/>
      <c r="L38" s="24"/>
      <c r="M38" s="24"/>
    </row>
    <row r="39" spans="1:13" ht="10.5" customHeight="1" x14ac:dyDescent="0.25">
      <c r="A39" s="57" t="s">
        <v>161</v>
      </c>
      <c r="B39" s="25"/>
      <c r="C39" s="7"/>
      <c r="D39" s="7">
        <v>543</v>
      </c>
      <c r="E39" s="15" t="s">
        <v>21</v>
      </c>
      <c r="F39" s="143"/>
      <c r="G39" s="143"/>
      <c r="H39" s="139">
        <v>0</v>
      </c>
      <c r="I39" s="24"/>
      <c r="J39" s="24"/>
      <c r="K39" s="24"/>
      <c r="L39" s="24"/>
      <c r="M39" s="24"/>
    </row>
    <row r="40" spans="1:13" s="76" customFormat="1" ht="10.5" customHeight="1" x14ac:dyDescent="0.25">
      <c r="A40" s="57" t="s">
        <v>162</v>
      </c>
      <c r="B40" s="25"/>
      <c r="C40" s="7"/>
      <c r="D40" s="7">
        <v>544</v>
      </c>
      <c r="E40" s="15" t="s">
        <v>23</v>
      </c>
      <c r="F40" s="143"/>
      <c r="G40" s="143"/>
      <c r="H40" s="139">
        <v>0</v>
      </c>
      <c r="I40" s="25"/>
      <c r="J40" s="25"/>
      <c r="K40" s="25"/>
      <c r="L40" s="25"/>
      <c r="M40" s="25"/>
    </row>
    <row r="41" spans="1:13" ht="10.5" customHeight="1" x14ac:dyDescent="0.25">
      <c r="A41" s="57" t="s">
        <v>163</v>
      </c>
      <c r="B41" s="25"/>
      <c r="C41" s="7"/>
      <c r="D41" s="7">
        <v>547</v>
      </c>
      <c r="E41" s="15" t="s">
        <v>22</v>
      </c>
      <c r="F41" s="143"/>
      <c r="G41" s="143"/>
      <c r="H41" s="139">
        <v>0</v>
      </c>
      <c r="I41" s="24"/>
      <c r="J41" s="24"/>
      <c r="K41" s="24"/>
      <c r="L41" s="24"/>
      <c r="M41" s="24"/>
    </row>
    <row r="42" spans="1:13" s="76" customFormat="1" ht="10.5" customHeight="1" x14ac:dyDescent="0.25">
      <c r="A42" s="57" t="s">
        <v>164</v>
      </c>
      <c r="B42" s="25"/>
      <c r="C42" s="125"/>
      <c r="D42" s="18">
        <v>548</v>
      </c>
      <c r="E42" s="26" t="s">
        <v>74</v>
      </c>
      <c r="F42" s="143"/>
      <c r="G42" s="143"/>
      <c r="H42" s="139">
        <v>0</v>
      </c>
      <c r="I42" s="25"/>
      <c r="J42" s="25"/>
      <c r="K42" s="25"/>
      <c r="L42" s="25"/>
      <c r="M42" s="25"/>
    </row>
    <row r="43" spans="1:13" s="76" customFormat="1" ht="10.5" customHeight="1" x14ac:dyDescent="0.25">
      <c r="A43" s="57" t="s">
        <v>165</v>
      </c>
      <c r="B43" s="25"/>
      <c r="C43" s="18"/>
      <c r="D43" s="18">
        <v>549</v>
      </c>
      <c r="E43" s="26" t="s">
        <v>214</v>
      </c>
      <c r="F43" s="143">
        <v>12999</v>
      </c>
      <c r="G43" s="143">
        <v>13001</v>
      </c>
      <c r="H43" s="139">
        <v>13000</v>
      </c>
      <c r="I43" s="25"/>
      <c r="J43" s="25"/>
      <c r="K43" s="25"/>
      <c r="L43" s="25"/>
      <c r="M43" s="25"/>
    </row>
    <row r="44" spans="1:13" ht="10.5" customHeight="1" x14ac:dyDescent="0.25">
      <c r="A44" s="57" t="s">
        <v>166</v>
      </c>
      <c r="B44" s="20">
        <v>55</v>
      </c>
      <c r="C44" s="35" t="s">
        <v>98</v>
      </c>
      <c r="D44" s="35"/>
      <c r="E44" s="35"/>
      <c r="F44" s="39">
        <f>SUM(F45:F52)</f>
        <v>108352.8</v>
      </c>
      <c r="G44" s="39">
        <f>SUM(G45:G52)</f>
        <v>247983.23</v>
      </c>
      <c r="H44" s="40">
        <f>SUM(H45:H52)</f>
        <v>200000</v>
      </c>
      <c r="I44" s="24"/>
      <c r="J44" s="24"/>
      <c r="K44" s="24"/>
      <c r="L44" s="24"/>
      <c r="M44" s="24"/>
    </row>
    <row r="45" spans="1:13" ht="10.5" customHeight="1" x14ac:dyDescent="0.25">
      <c r="A45" s="57" t="s">
        <v>167</v>
      </c>
      <c r="B45" s="12"/>
      <c r="C45" s="7"/>
      <c r="D45" s="7">
        <v>551</v>
      </c>
      <c r="E45" s="15" t="s">
        <v>86</v>
      </c>
      <c r="F45" s="143"/>
      <c r="G45" s="143"/>
      <c r="H45" s="139">
        <v>0</v>
      </c>
      <c r="I45" s="24"/>
      <c r="J45" s="24"/>
      <c r="K45" s="24"/>
      <c r="L45" s="24"/>
      <c r="M45" s="24"/>
    </row>
    <row r="46" spans="1:13" ht="10.5" customHeight="1" x14ac:dyDescent="0.25">
      <c r="A46" s="57" t="s">
        <v>168</v>
      </c>
      <c r="B46" s="25"/>
      <c r="C46" s="7"/>
      <c r="D46" s="7">
        <v>552</v>
      </c>
      <c r="E46" s="15" t="s">
        <v>216</v>
      </c>
      <c r="F46" s="143"/>
      <c r="G46" s="143"/>
      <c r="H46" s="139">
        <v>0</v>
      </c>
      <c r="I46" s="24"/>
      <c r="J46" s="24"/>
      <c r="K46" s="24"/>
      <c r="L46" s="24"/>
      <c r="M46" s="24"/>
    </row>
    <row r="47" spans="1:13" ht="10.5" customHeight="1" x14ac:dyDescent="0.25">
      <c r="A47" s="57" t="s">
        <v>169</v>
      </c>
      <c r="B47" s="24"/>
      <c r="C47" s="7"/>
      <c r="D47" s="7">
        <v>553</v>
      </c>
      <c r="E47" s="15" t="s">
        <v>217</v>
      </c>
      <c r="F47" s="143"/>
      <c r="G47" s="143"/>
      <c r="H47" s="139">
        <v>0</v>
      </c>
    </row>
    <row r="48" spans="1:13" s="76" customFormat="1" ht="10.5" customHeight="1" x14ac:dyDescent="0.25">
      <c r="A48" s="57" t="s">
        <v>170</v>
      </c>
      <c r="B48" s="25"/>
      <c r="C48" s="20"/>
      <c r="D48" s="7">
        <v>554</v>
      </c>
      <c r="E48" s="15" t="s">
        <v>75</v>
      </c>
      <c r="F48" s="143"/>
      <c r="G48" s="143"/>
      <c r="H48" s="139">
        <v>0</v>
      </c>
    </row>
    <row r="49" spans="1:13" ht="10.5" customHeight="1" x14ac:dyDescent="0.25">
      <c r="A49" s="57" t="s">
        <v>171</v>
      </c>
      <c r="B49" s="24"/>
      <c r="C49" s="7"/>
      <c r="D49" s="7">
        <v>555</v>
      </c>
      <c r="E49" s="15" t="s">
        <v>87</v>
      </c>
      <c r="F49" s="143"/>
      <c r="G49" s="143"/>
      <c r="H49" s="139">
        <v>0</v>
      </c>
    </row>
    <row r="50" spans="1:13" ht="10.5" customHeight="1" x14ac:dyDescent="0.25">
      <c r="A50" s="57" t="s">
        <v>172</v>
      </c>
      <c r="B50" s="24"/>
      <c r="C50" s="18"/>
      <c r="D50" s="18">
        <v>556</v>
      </c>
      <c r="E50" s="26" t="s">
        <v>88</v>
      </c>
      <c r="F50" s="143"/>
      <c r="G50" s="143"/>
      <c r="H50" s="139">
        <v>0</v>
      </c>
    </row>
    <row r="51" spans="1:13" s="76" customFormat="1" ht="10.5" customHeight="1" x14ac:dyDescent="0.25">
      <c r="A51" s="57" t="s">
        <v>173</v>
      </c>
      <c r="B51" s="25"/>
      <c r="C51" s="7"/>
      <c r="D51" s="7">
        <v>557</v>
      </c>
      <c r="E51" s="15" t="s">
        <v>218</v>
      </c>
      <c r="F51" s="143"/>
      <c r="G51" s="143"/>
      <c r="H51" s="139">
        <v>0</v>
      </c>
    </row>
    <row r="52" spans="1:13" s="76" customFormat="1" ht="10.5" customHeight="1" x14ac:dyDescent="0.25">
      <c r="A52" s="57" t="s">
        <v>174</v>
      </c>
      <c r="B52" s="25"/>
      <c r="C52" s="7"/>
      <c r="D52" s="7">
        <v>558</v>
      </c>
      <c r="E52" s="15" t="s">
        <v>219</v>
      </c>
      <c r="F52" s="143">
        <v>108352.8</v>
      </c>
      <c r="G52" s="143">
        <v>247983.23</v>
      </c>
      <c r="H52" s="139">
        <v>200000</v>
      </c>
    </row>
    <row r="53" spans="1:13" ht="10.5" customHeight="1" x14ac:dyDescent="0.25">
      <c r="A53" s="57" t="s">
        <v>175</v>
      </c>
      <c r="B53" s="20">
        <v>56</v>
      </c>
      <c r="C53" s="35" t="s">
        <v>76</v>
      </c>
      <c r="D53" s="35"/>
      <c r="E53" s="35"/>
      <c r="F53" s="39">
        <f>SUM(F54:F57)</f>
        <v>0</v>
      </c>
      <c r="G53" s="39">
        <f>SUM(G54:G57)</f>
        <v>0</v>
      </c>
      <c r="H53" s="40">
        <f>SUM(H54:H57)</f>
        <v>0</v>
      </c>
      <c r="I53" s="24"/>
      <c r="J53" s="24"/>
      <c r="K53" s="24"/>
      <c r="L53" s="24"/>
      <c r="M53" s="24"/>
    </row>
    <row r="54" spans="1:13" s="76" customFormat="1" ht="10.5" customHeight="1" x14ac:dyDescent="0.25">
      <c r="A54" s="57" t="s">
        <v>176</v>
      </c>
      <c r="B54" s="25"/>
      <c r="C54" s="18"/>
      <c r="D54" s="19">
        <v>562</v>
      </c>
      <c r="E54" s="148" t="s">
        <v>20</v>
      </c>
      <c r="F54" s="143"/>
      <c r="G54" s="143"/>
      <c r="H54" s="139">
        <v>0</v>
      </c>
    </row>
    <row r="55" spans="1:13" s="76" customFormat="1" ht="10.5" customHeight="1" x14ac:dyDescent="0.25">
      <c r="A55" s="57" t="s">
        <v>177</v>
      </c>
      <c r="B55" s="25"/>
      <c r="C55" s="18"/>
      <c r="D55" s="19">
        <v>563</v>
      </c>
      <c r="E55" s="148" t="s">
        <v>73</v>
      </c>
      <c r="F55" s="143"/>
      <c r="G55" s="143"/>
      <c r="H55" s="139">
        <v>0</v>
      </c>
    </row>
    <row r="56" spans="1:13" s="76" customFormat="1" ht="10.5" customHeight="1" x14ac:dyDescent="0.25">
      <c r="A56" s="57" t="s">
        <v>178</v>
      </c>
      <c r="B56" s="25"/>
      <c r="C56" s="125"/>
      <c r="D56" s="19">
        <v>564</v>
      </c>
      <c r="E56" s="148" t="s">
        <v>77</v>
      </c>
      <c r="F56" s="143"/>
      <c r="G56" s="143"/>
      <c r="H56" s="139">
        <v>0</v>
      </c>
    </row>
    <row r="57" spans="1:13" s="76" customFormat="1" ht="10.5" customHeight="1" x14ac:dyDescent="0.25">
      <c r="A57" s="57" t="s">
        <v>179</v>
      </c>
      <c r="B57" s="25"/>
      <c r="C57" s="125"/>
      <c r="D57" s="19">
        <v>569</v>
      </c>
      <c r="E57" s="148" t="s">
        <v>78</v>
      </c>
      <c r="F57" s="143"/>
      <c r="G57" s="143"/>
      <c r="H57" s="139">
        <v>0</v>
      </c>
    </row>
    <row r="58" spans="1:13" ht="10.5" customHeight="1" x14ac:dyDescent="0.25">
      <c r="A58" s="57" t="s">
        <v>180</v>
      </c>
      <c r="B58" s="20">
        <v>57</v>
      </c>
      <c r="C58" s="35" t="s">
        <v>220</v>
      </c>
      <c r="D58" s="35"/>
      <c r="E58" s="35"/>
      <c r="F58" s="39">
        <f>SUM(F59:F59)</f>
        <v>0</v>
      </c>
      <c r="G58" s="39">
        <f>SUM(G59:G59)</f>
        <v>0</v>
      </c>
      <c r="H58" s="40">
        <f>SUM(H59:H59)</f>
        <v>0</v>
      </c>
      <c r="I58" s="24"/>
      <c r="J58" s="24"/>
      <c r="K58" s="24"/>
      <c r="L58" s="24"/>
      <c r="M58" s="24"/>
    </row>
    <row r="59" spans="1:13" ht="10.5" customHeight="1" x14ac:dyDescent="0.25">
      <c r="A59" s="57" t="s">
        <v>181</v>
      </c>
      <c r="B59" s="24"/>
      <c r="C59" s="125"/>
      <c r="D59" s="19">
        <v>572</v>
      </c>
      <c r="E59" s="148" t="s">
        <v>221</v>
      </c>
      <c r="F59" s="143"/>
      <c r="G59" s="143"/>
      <c r="H59" s="139">
        <v>0</v>
      </c>
    </row>
    <row r="60" spans="1:13" ht="10.5" customHeight="1" x14ac:dyDescent="0.25">
      <c r="A60" s="57" t="s">
        <v>182</v>
      </c>
      <c r="B60" s="20">
        <v>59</v>
      </c>
      <c r="C60" s="35" t="s">
        <v>24</v>
      </c>
      <c r="D60" s="37"/>
      <c r="E60" s="37"/>
      <c r="F60" s="39">
        <f>SUM(F61:F62)</f>
        <v>0</v>
      </c>
      <c r="G60" s="39">
        <f>SUM(G61:G62)</f>
        <v>0</v>
      </c>
      <c r="H60" s="40">
        <f>SUM(H61:H62)</f>
        <v>0</v>
      </c>
    </row>
    <row r="61" spans="1:13" ht="10.5" customHeight="1" x14ac:dyDescent="0.25">
      <c r="A61" s="57" t="s">
        <v>183</v>
      </c>
      <c r="B61" s="24"/>
      <c r="C61" s="7"/>
      <c r="D61" s="27">
        <v>591</v>
      </c>
      <c r="E61" s="5" t="s">
        <v>25</v>
      </c>
      <c r="F61" s="143"/>
      <c r="G61" s="143"/>
      <c r="H61" s="139">
        <v>0</v>
      </c>
    </row>
    <row r="62" spans="1:13" ht="10.5" customHeight="1" x14ac:dyDescent="0.25">
      <c r="A62" s="57" t="s">
        <v>184</v>
      </c>
      <c r="B62" s="24"/>
      <c r="C62" s="18"/>
      <c r="D62" s="19">
        <v>595</v>
      </c>
      <c r="E62" s="28" t="s">
        <v>26</v>
      </c>
      <c r="F62" s="143"/>
      <c r="G62" s="143"/>
      <c r="H62" s="139">
        <v>0</v>
      </c>
    </row>
    <row r="63" spans="1:13" ht="10.5" customHeight="1" x14ac:dyDescent="0.25">
      <c r="A63" s="57" t="s">
        <v>185</v>
      </c>
      <c r="B63" s="266" t="s">
        <v>27</v>
      </c>
      <c r="C63" s="267"/>
      <c r="D63" s="267"/>
      <c r="E63" s="268"/>
      <c r="F63" s="61">
        <f>+F64+F70+F80+F86</f>
        <v>7234422.5599999996</v>
      </c>
      <c r="G63" s="61">
        <f>+G64+G70+G80+G86</f>
        <v>7354142.54</v>
      </c>
      <c r="H63" s="62">
        <f>+H64+H70+H80+H86</f>
        <v>8036143</v>
      </c>
    </row>
    <row r="64" spans="1:13" ht="10.5" customHeight="1" x14ac:dyDescent="0.25">
      <c r="A64" s="57" t="s">
        <v>186</v>
      </c>
      <c r="B64" s="20">
        <v>60</v>
      </c>
      <c r="C64" s="35" t="s">
        <v>100</v>
      </c>
      <c r="D64" s="35"/>
      <c r="E64" s="35"/>
      <c r="F64" s="39">
        <f>SUM(F65:F69)</f>
        <v>0</v>
      </c>
      <c r="G64" s="39">
        <f>SUM(G65:G69)</f>
        <v>0</v>
      </c>
      <c r="H64" s="40">
        <f>SUM(H65:H69)</f>
        <v>0</v>
      </c>
    </row>
    <row r="65" spans="1:8" ht="10.5" customHeight="1" x14ac:dyDescent="0.25">
      <c r="A65" s="57" t="s">
        <v>187</v>
      </c>
      <c r="B65" s="24"/>
      <c r="C65" s="17"/>
      <c r="D65" s="7">
        <v>601</v>
      </c>
      <c r="E65" s="15" t="s">
        <v>89</v>
      </c>
      <c r="F65" s="143"/>
      <c r="G65" s="143"/>
      <c r="H65" s="139">
        <v>0</v>
      </c>
    </row>
    <row r="66" spans="1:8" ht="10.5" customHeight="1" x14ac:dyDescent="0.25">
      <c r="A66" s="57" t="s">
        <v>188</v>
      </c>
      <c r="B66" s="24"/>
      <c r="C66" s="17"/>
      <c r="D66" s="7">
        <v>602</v>
      </c>
      <c r="E66" s="15" t="s">
        <v>90</v>
      </c>
      <c r="F66" s="143"/>
      <c r="G66" s="143"/>
      <c r="H66" s="139">
        <v>0</v>
      </c>
    </row>
    <row r="67" spans="1:8" s="76" customFormat="1" ht="10.5" customHeight="1" x14ac:dyDescent="0.25">
      <c r="A67" s="57" t="s">
        <v>189</v>
      </c>
      <c r="B67" s="25"/>
      <c r="C67" s="125"/>
      <c r="D67" s="18">
        <v>603</v>
      </c>
      <c r="E67" s="26" t="s">
        <v>79</v>
      </c>
      <c r="F67" s="143"/>
      <c r="G67" s="143"/>
      <c r="H67" s="139">
        <v>0</v>
      </c>
    </row>
    <row r="68" spans="1:8" s="76" customFormat="1" ht="10.5" customHeight="1" x14ac:dyDescent="0.25">
      <c r="A68" s="57" t="s">
        <v>190</v>
      </c>
      <c r="B68" s="25"/>
      <c r="C68" s="125"/>
      <c r="D68" s="18">
        <v>604</v>
      </c>
      <c r="E68" s="26" t="s">
        <v>99</v>
      </c>
      <c r="F68" s="143"/>
      <c r="G68" s="143"/>
      <c r="H68" s="139">
        <v>0</v>
      </c>
    </row>
    <row r="69" spans="1:8" ht="10.5" customHeight="1" x14ac:dyDescent="0.25">
      <c r="A69" s="57" t="s">
        <v>191</v>
      </c>
      <c r="B69" s="24"/>
      <c r="C69" s="29"/>
      <c r="D69" s="18">
        <v>609</v>
      </c>
      <c r="E69" s="26" t="s">
        <v>94</v>
      </c>
      <c r="F69" s="143"/>
      <c r="G69" s="143"/>
      <c r="H69" s="139">
        <v>0</v>
      </c>
    </row>
    <row r="70" spans="1:8" ht="10.5" customHeight="1" x14ac:dyDescent="0.25">
      <c r="A70" s="57" t="s">
        <v>192</v>
      </c>
      <c r="B70" s="20">
        <v>64</v>
      </c>
      <c r="C70" s="35" t="s">
        <v>118</v>
      </c>
      <c r="D70" s="35"/>
      <c r="E70" s="35"/>
      <c r="F70" s="39">
        <f>SUM(F71:F79)</f>
        <v>0</v>
      </c>
      <c r="G70" s="39">
        <f>SUM(G71:G79)</f>
        <v>0</v>
      </c>
      <c r="H70" s="40">
        <f>SUM(H71:H79)</f>
        <v>0</v>
      </c>
    </row>
    <row r="71" spans="1:8" ht="10.5" customHeight="1" x14ac:dyDescent="0.25">
      <c r="A71" s="57" t="s">
        <v>193</v>
      </c>
      <c r="B71" s="24"/>
      <c r="C71" s="17"/>
      <c r="D71" s="7">
        <v>641</v>
      </c>
      <c r="E71" s="15" t="s">
        <v>19</v>
      </c>
      <c r="F71" s="143"/>
      <c r="G71" s="143"/>
      <c r="H71" s="139">
        <v>0</v>
      </c>
    </row>
    <row r="72" spans="1:8" ht="10.5" customHeight="1" x14ac:dyDescent="0.25">
      <c r="A72" s="57" t="s">
        <v>194</v>
      </c>
      <c r="B72" s="24"/>
      <c r="C72" s="17"/>
      <c r="D72" s="7">
        <v>642</v>
      </c>
      <c r="E72" s="15" t="s">
        <v>91</v>
      </c>
      <c r="F72" s="143"/>
      <c r="G72" s="143"/>
      <c r="H72" s="139">
        <v>0</v>
      </c>
    </row>
    <row r="73" spans="1:8" ht="10.5" customHeight="1" x14ac:dyDescent="0.25">
      <c r="A73" s="57" t="s">
        <v>195</v>
      </c>
      <c r="B73" s="24"/>
      <c r="C73" s="17"/>
      <c r="D73" s="7">
        <v>643</v>
      </c>
      <c r="E73" s="15" t="s">
        <v>211</v>
      </c>
      <c r="F73" s="143"/>
      <c r="G73" s="143"/>
      <c r="H73" s="139">
        <v>0</v>
      </c>
    </row>
    <row r="74" spans="1:8" ht="10.5" customHeight="1" x14ac:dyDescent="0.25">
      <c r="A74" s="57" t="s">
        <v>196</v>
      </c>
      <c r="B74" s="24"/>
      <c r="C74" s="17"/>
      <c r="D74" s="27">
        <v>644</v>
      </c>
      <c r="E74" s="15" t="s">
        <v>95</v>
      </c>
      <c r="F74" s="143"/>
      <c r="G74" s="143"/>
      <c r="H74" s="139">
        <v>0</v>
      </c>
    </row>
    <row r="75" spans="1:8" ht="10.5" customHeight="1" x14ac:dyDescent="0.25">
      <c r="A75" s="57" t="s">
        <v>197</v>
      </c>
      <c r="B75" s="24"/>
      <c r="C75" s="17"/>
      <c r="D75" s="27">
        <v>645</v>
      </c>
      <c r="E75" s="147" t="s">
        <v>80</v>
      </c>
      <c r="F75" s="143"/>
      <c r="G75" s="143"/>
      <c r="H75" s="139">
        <v>0</v>
      </c>
    </row>
    <row r="76" spans="1:8" ht="10.5" customHeight="1" x14ac:dyDescent="0.25">
      <c r="A76" s="57" t="s">
        <v>198</v>
      </c>
      <c r="B76" s="24"/>
      <c r="C76" s="17"/>
      <c r="D76" s="27">
        <v>646</v>
      </c>
      <c r="E76" s="147" t="s">
        <v>117</v>
      </c>
      <c r="F76" s="143"/>
      <c r="G76" s="143"/>
      <c r="H76" s="139">
        <v>0</v>
      </c>
    </row>
    <row r="77" spans="1:8" ht="10.5" customHeight="1" x14ac:dyDescent="0.25">
      <c r="A77" s="57" t="s">
        <v>199</v>
      </c>
      <c r="B77" s="24"/>
      <c r="C77" s="17"/>
      <c r="D77" s="27">
        <v>647</v>
      </c>
      <c r="E77" s="147" t="s">
        <v>81</v>
      </c>
      <c r="F77" s="143"/>
      <c r="G77" s="143"/>
      <c r="H77" s="139">
        <v>0</v>
      </c>
    </row>
    <row r="78" spans="1:8" ht="10.5" customHeight="1" x14ac:dyDescent="0.25">
      <c r="A78" s="57" t="s">
        <v>200</v>
      </c>
      <c r="B78" s="24"/>
      <c r="C78" s="17"/>
      <c r="D78" s="27">
        <v>648</v>
      </c>
      <c r="E78" s="147" t="s">
        <v>92</v>
      </c>
      <c r="F78" s="143"/>
      <c r="G78" s="143"/>
      <c r="H78" s="139">
        <v>0</v>
      </c>
    </row>
    <row r="79" spans="1:8" ht="10.5" customHeight="1" x14ac:dyDescent="0.25">
      <c r="A79" s="57" t="s">
        <v>201</v>
      </c>
      <c r="B79" s="24"/>
      <c r="C79" s="29"/>
      <c r="D79" s="19">
        <v>649</v>
      </c>
      <c r="E79" s="148" t="s">
        <v>93</v>
      </c>
      <c r="F79" s="143"/>
      <c r="G79" s="143"/>
      <c r="H79" s="139">
        <v>0</v>
      </c>
    </row>
    <row r="80" spans="1:8" ht="10.5" customHeight="1" x14ac:dyDescent="0.25">
      <c r="A80" s="57" t="s">
        <v>202</v>
      </c>
      <c r="B80" s="20">
        <v>66</v>
      </c>
      <c r="C80" s="35" t="s">
        <v>82</v>
      </c>
      <c r="D80" s="35"/>
      <c r="E80" s="35"/>
      <c r="F80" s="39">
        <f>SUM(F81:F85)</f>
        <v>72.56</v>
      </c>
      <c r="G80" s="39">
        <f>SUM(G81:G85)</f>
        <v>83.68</v>
      </c>
      <c r="H80" s="40">
        <f>SUM(H81:H85)</f>
        <v>50</v>
      </c>
    </row>
    <row r="81" spans="1:8" ht="10.5" customHeight="1" x14ac:dyDescent="0.25">
      <c r="A81" s="57" t="s">
        <v>203</v>
      </c>
      <c r="B81" s="24"/>
      <c r="C81" s="29"/>
      <c r="D81" s="19">
        <v>662</v>
      </c>
      <c r="E81" s="148" t="s">
        <v>20</v>
      </c>
      <c r="F81" s="143">
        <v>72.56</v>
      </c>
      <c r="G81" s="143">
        <v>83.68</v>
      </c>
      <c r="H81" s="139">
        <v>50</v>
      </c>
    </row>
    <row r="82" spans="1:8" ht="10.5" customHeight="1" x14ac:dyDescent="0.25">
      <c r="A82" s="57" t="s">
        <v>204</v>
      </c>
      <c r="B82" s="24"/>
      <c r="C82" s="29"/>
      <c r="D82" s="19">
        <v>663</v>
      </c>
      <c r="E82" s="148" t="s">
        <v>83</v>
      </c>
      <c r="F82" s="143"/>
      <c r="G82" s="143"/>
      <c r="H82" s="139">
        <v>0</v>
      </c>
    </row>
    <row r="83" spans="1:8" ht="10.5" customHeight="1" x14ac:dyDescent="0.25">
      <c r="A83" s="57" t="s">
        <v>205</v>
      </c>
      <c r="B83" s="24"/>
      <c r="C83" s="29"/>
      <c r="D83" s="19">
        <v>664</v>
      </c>
      <c r="E83" s="148" t="s">
        <v>84</v>
      </c>
      <c r="F83" s="143"/>
      <c r="G83" s="143"/>
      <c r="H83" s="139">
        <v>0</v>
      </c>
    </row>
    <row r="84" spans="1:8" ht="10.5" customHeight="1" x14ac:dyDescent="0.25">
      <c r="A84" s="57" t="s">
        <v>206</v>
      </c>
      <c r="B84" s="24"/>
      <c r="C84" s="29"/>
      <c r="D84" s="19">
        <v>665</v>
      </c>
      <c r="E84" s="148" t="s">
        <v>212</v>
      </c>
      <c r="F84" s="143"/>
      <c r="G84" s="143"/>
      <c r="H84" s="139">
        <v>0</v>
      </c>
    </row>
    <row r="85" spans="1:8" ht="10.5" customHeight="1" x14ac:dyDescent="0.25">
      <c r="A85" s="57" t="s">
        <v>207</v>
      </c>
      <c r="B85" s="24"/>
      <c r="C85" s="29"/>
      <c r="D85" s="19">
        <v>669</v>
      </c>
      <c r="E85" s="148" t="s">
        <v>85</v>
      </c>
      <c r="F85" s="143"/>
      <c r="G85" s="143"/>
      <c r="H85" s="139">
        <v>0</v>
      </c>
    </row>
    <row r="86" spans="1:8" ht="10.5" customHeight="1" x14ac:dyDescent="0.25">
      <c r="A86" s="57" t="s">
        <v>208</v>
      </c>
      <c r="B86" s="20">
        <v>67</v>
      </c>
      <c r="C86" s="269" t="s">
        <v>213</v>
      </c>
      <c r="D86" s="270"/>
      <c r="E86" s="271"/>
      <c r="F86" s="39">
        <f>SUM(F87:F87)</f>
        <v>7234350</v>
      </c>
      <c r="G86" s="39">
        <f>SUM(G87:G87)</f>
        <v>7354058.8600000003</v>
      </c>
      <c r="H86" s="40">
        <f>SUM(H87:H87)</f>
        <v>8036093</v>
      </c>
    </row>
    <row r="87" spans="1:8" ht="10.5" customHeight="1" x14ac:dyDescent="0.25">
      <c r="A87" s="57" t="s">
        <v>209</v>
      </c>
      <c r="B87" s="24"/>
      <c r="C87" s="29"/>
      <c r="D87" s="19">
        <v>672</v>
      </c>
      <c r="E87" s="148" t="s">
        <v>222</v>
      </c>
      <c r="F87" s="143">
        <v>7234350</v>
      </c>
      <c r="G87" s="143">
        <v>7354058.8600000003</v>
      </c>
      <c r="H87" s="139">
        <f>1634000+6402093</f>
        <v>8036093</v>
      </c>
    </row>
    <row r="88" spans="1:8" ht="10.5" customHeight="1" thickBot="1" x14ac:dyDescent="0.3">
      <c r="A88" s="70" t="s">
        <v>210</v>
      </c>
      <c r="B88" s="31" t="s">
        <v>226</v>
      </c>
      <c r="C88" s="32"/>
      <c r="D88" s="32"/>
      <c r="E88" s="33"/>
      <c r="F88" s="71">
        <f>+F63-F10</f>
        <v>72.799999999813735</v>
      </c>
      <c r="G88" s="71">
        <f>+G63-G10</f>
        <v>83.679999999701977</v>
      </c>
      <c r="H88" s="72">
        <f>+H63-H10</f>
        <v>0</v>
      </c>
    </row>
    <row r="89" spans="1:8" ht="9.75" customHeight="1" x14ac:dyDescent="0.25">
      <c r="A89" s="6"/>
      <c r="B89" s="73"/>
      <c r="C89" s="73"/>
      <c r="D89" s="73"/>
      <c r="E89" s="24"/>
      <c r="F89" s="42"/>
      <c r="G89" s="42"/>
      <c r="H89" s="42"/>
    </row>
    <row r="90" spans="1:8" ht="14.25" customHeight="1" x14ac:dyDescent="0.25"/>
    <row r="91" spans="1:8" s="13" customFormat="1" ht="14.25" customHeight="1" x14ac:dyDescent="0.25">
      <c r="A91" s="260" t="s">
        <v>304</v>
      </c>
      <c r="B91" s="272"/>
      <c r="C91" s="272"/>
      <c r="D91" s="272"/>
      <c r="E91" s="13" t="s">
        <v>336</v>
      </c>
      <c r="F91" s="189" t="s">
        <v>337</v>
      </c>
      <c r="G91" s="190"/>
      <c r="H91" s="80" t="s">
        <v>44</v>
      </c>
    </row>
    <row r="92" spans="1:8" s="13" customFormat="1" ht="10.199999999999999" x14ac:dyDescent="0.2"/>
    <row r="93" spans="1:8" s="13" customFormat="1" ht="10.199999999999999" x14ac:dyDescent="0.2">
      <c r="A93" s="260" t="s">
        <v>328</v>
      </c>
      <c r="B93" s="260"/>
      <c r="C93" s="260"/>
      <c r="D93" s="260"/>
      <c r="E93" s="188" t="s">
        <v>338</v>
      </c>
      <c r="F93" s="189" t="s">
        <v>337</v>
      </c>
      <c r="H93" s="80" t="s">
        <v>44</v>
      </c>
    </row>
    <row r="94" spans="1:8" s="13" customFormat="1" ht="10.199999999999999" x14ac:dyDescent="0.2">
      <c r="F94" s="191"/>
      <c r="H94" s="80"/>
    </row>
    <row r="95" spans="1:8" s="13" customFormat="1" ht="10.199999999999999" x14ac:dyDescent="0.2">
      <c r="A95" s="260" t="s">
        <v>288</v>
      </c>
      <c r="B95" s="260"/>
      <c r="C95" s="260"/>
      <c r="D95" s="260"/>
      <c r="E95" s="13" t="s">
        <v>255</v>
      </c>
      <c r="F95" s="189" t="s">
        <v>345</v>
      </c>
      <c r="G95" s="194"/>
      <c r="H95" s="80" t="s">
        <v>44</v>
      </c>
    </row>
    <row r="96" spans="1:8" x14ac:dyDescent="0.25">
      <c r="A96"/>
      <c r="B96"/>
      <c r="C96"/>
      <c r="D96"/>
      <c r="E96"/>
      <c r="F96" s="169"/>
      <c r="G96" s="193"/>
      <c r="H96" s="169"/>
    </row>
  </sheetData>
  <mergeCells count="12">
    <mergeCell ref="B1:E1"/>
    <mergeCell ref="B2:E2"/>
    <mergeCell ref="A4:H4"/>
    <mergeCell ref="A6:H6"/>
    <mergeCell ref="A7:H7"/>
    <mergeCell ref="A93:D93"/>
    <mergeCell ref="A95:D95"/>
    <mergeCell ref="C8:D8"/>
    <mergeCell ref="B10:E10"/>
    <mergeCell ref="B63:E63"/>
    <mergeCell ref="C86:E86"/>
    <mergeCell ref="A91:D91"/>
  </mergeCells>
  <phoneticPr fontId="2" type="noConversion"/>
  <printOptions horizontalCentered="1"/>
  <pageMargins left="0.39370078740157483" right="0.31496062992125984" top="0.39370078740157483" bottom="0.39370078740157483" header="0.31496062992125984" footer="0.31496062992125984"/>
  <pageSetup paperSize="9" scale="77" orientation="portrait" horizontalDpi="300" verticalDpi="300" r:id="rId1"/>
  <headerFooter alignWithMargins="0"/>
  <rowBreaks count="1" manualBreakCount="1"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5"/>
  <sheetViews>
    <sheetView zoomScaleNormal="100" workbookViewId="0">
      <selection activeCell="M36" sqref="M36"/>
    </sheetView>
  </sheetViews>
  <sheetFormatPr defaultColWidth="9.33203125" defaultRowHeight="13.2" x14ac:dyDescent="0.25"/>
  <cols>
    <col min="1" max="1" width="3.33203125" style="121" customWidth="1"/>
    <col min="2" max="2" width="38.44140625" style="121" customWidth="1"/>
    <col min="3" max="3" width="12.5546875" style="121" customWidth="1"/>
    <col min="4" max="4" width="2.5546875" style="121" customWidth="1"/>
    <col min="5" max="5" width="4" style="121" hidden="1" customWidth="1"/>
    <col min="6" max="6" width="3.33203125" style="121" customWidth="1"/>
    <col min="7" max="7" width="38.44140625" style="121" customWidth="1"/>
    <col min="8" max="8" width="12.5546875" style="121" customWidth="1"/>
    <col min="9" max="9" width="0" style="121" hidden="1" customWidth="1"/>
    <col min="10" max="10" width="9.44140625" style="121" customWidth="1"/>
    <col min="11" max="16384" width="9.33203125" style="121"/>
  </cols>
  <sheetData>
    <row r="1" spans="1:8" x14ac:dyDescent="0.25">
      <c r="A1" s="277" t="s">
        <v>0</v>
      </c>
      <c r="B1" s="278"/>
      <c r="C1" s="24"/>
      <c r="D1" s="24"/>
      <c r="E1" s="24"/>
      <c r="F1" s="24"/>
      <c r="G1" s="46" t="s">
        <v>29</v>
      </c>
    </row>
    <row r="2" spans="1:8" x14ac:dyDescent="0.25">
      <c r="A2" s="277" t="s">
        <v>121</v>
      </c>
      <c r="B2" s="278"/>
      <c r="C2" s="24"/>
      <c r="D2" s="24"/>
      <c r="E2" s="24"/>
      <c r="F2" s="24"/>
      <c r="G2" s="46" t="s">
        <v>125</v>
      </c>
      <c r="H2" s="75">
        <f>'P1 - Přehled'!H2</f>
        <v>1459</v>
      </c>
    </row>
    <row r="3" spans="1:8" x14ac:dyDescent="0.25">
      <c r="B3" s="24"/>
      <c r="C3" s="24"/>
      <c r="D3" s="24"/>
      <c r="E3" s="24"/>
      <c r="F3" s="24"/>
      <c r="G3" s="24"/>
      <c r="H3" s="46"/>
    </row>
    <row r="4" spans="1:8" x14ac:dyDescent="0.25">
      <c r="B4" s="274" t="s">
        <v>326</v>
      </c>
      <c r="C4" s="274"/>
      <c r="D4" s="274"/>
      <c r="E4" s="274"/>
      <c r="F4" s="274"/>
      <c r="G4" s="274"/>
      <c r="H4" s="274"/>
    </row>
    <row r="5" spans="1:8" x14ac:dyDescent="0.25">
      <c r="B5" s="14"/>
      <c r="C5" s="6"/>
      <c r="D5" s="6"/>
      <c r="E5" s="6"/>
      <c r="F5" s="6"/>
      <c r="G5" s="6"/>
      <c r="H5" s="6"/>
    </row>
    <row r="6" spans="1:8" x14ac:dyDescent="0.25">
      <c r="A6" s="273"/>
      <c r="B6" s="279"/>
      <c r="C6" s="279"/>
      <c r="D6" s="279"/>
      <c r="E6" s="279"/>
      <c r="F6" s="279"/>
      <c r="G6" s="279"/>
      <c r="H6" s="279"/>
    </row>
    <row r="7" spans="1:8" ht="41.25" customHeight="1" x14ac:dyDescent="0.25">
      <c r="A7" s="275" t="str">
        <f>'P1 - Přehled'!A6:H6</f>
        <v>Základní škola a Mateřská škola při dětské léčebně, Cvikov, Ústavní 531, příspěvková organizace</v>
      </c>
      <c r="B7" s="275"/>
      <c r="C7" s="275"/>
      <c r="D7" s="275"/>
      <c r="E7" s="275"/>
      <c r="F7" s="275"/>
      <c r="G7" s="275"/>
      <c r="H7" s="275"/>
    </row>
    <row r="8" spans="1:8" x14ac:dyDescent="0.25">
      <c r="B8" s="24"/>
      <c r="C8" s="24"/>
      <c r="D8" s="24"/>
      <c r="E8" s="24"/>
      <c r="F8" s="24"/>
      <c r="G8" s="24"/>
      <c r="H8" s="24"/>
    </row>
    <row r="9" spans="1:8" ht="13.8" thickBot="1" x14ac:dyDescent="0.3">
      <c r="B9" s="14" t="s">
        <v>30</v>
      </c>
      <c r="C9" s="46" t="s">
        <v>119</v>
      </c>
      <c r="D9" s="24"/>
      <c r="E9" s="24"/>
      <c r="G9" s="12" t="s">
        <v>41</v>
      </c>
      <c r="H9" s="201" t="s">
        <v>119</v>
      </c>
    </row>
    <row r="10" spans="1:8" x14ac:dyDescent="0.25">
      <c r="A10" s="111">
        <v>1</v>
      </c>
      <c r="B10" s="112" t="s">
        <v>31</v>
      </c>
      <c r="C10" s="113">
        <v>0</v>
      </c>
      <c r="D10" s="42"/>
      <c r="E10" s="42"/>
      <c r="F10" s="202">
        <v>37</v>
      </c>
      <c r="G10" s="203" t="s">
        <v>104</v>
      </c>
      <c r="H10" s="138">
        <f>55295+73</f>
        <v>55368</v>
      </c>
    </row>
    <row r="11" spans="1:8" x14ac:dyDescent="0.25">
      <c r="A11" s="116">
        <v>2</v>
      </c>
      <c r="B11" s="2" t="s">
        <v>32</v>
      </c>
      <c r="C11" s="117">
        <v>1634000</v>
      </c>
      <c r="D11" s="42"/>
      <c r="E11" s="42"/>
      <c r="F11" s="204"/>
      <c r="G11" s="205" t="s">
        <v>268</v>
      </c>
      <c r="H11" s="206"/>
    </row>
    <row r="12" spans="1:8" x14ac:dyDescent="0.25">
      <c r="A12" s="116">
        <v>3</v>
      </c>
      <c r="B12" s="2" t="s">
        <v>302</v>
      </c>
      <c r="C12" s="117">
        <v>6402093</v>
      </c>
      <c r="D12" s="42"/>
      <c r="E12" s="42"/>
      <c r="F12" s="204">
        <v>38</v>
      </c>
      <c r="G12" s="207" t="s">
        <v>256</v>
      </c>
      <c r="H12" s="206">
        <v>0</v>
      </c>
    </row>
    <row r="13" spans="1:8" ht="15" customHeight="1" x14ac:dyDescent="0.25">
      <c r="A13" s="116">
        <v>4</v>
      </c>
      <c r="B13" s="2" t="s">
        <v>33</v>
      </c>
      <c r="C13" s="117">
        <v>0</v>
      </c>
      <c r="D13" s="42"/>
      <c r="E13" s="42"/>
      <c r="F13" s="208">
        <v>39</v>
      </c>
      <c r="G13" s="140" t="s">
        <v>239</v>
      </c>
      <c r="H13" s="139">
        <v>0</v>
      </c>
    </row>
    <row r="14" spans="1:8" x14ac:dyDescent="0.25">
      <c r="A14" s="116">
        <v>5</v>
      </c>
      <c r="B14" s="2" t="s">
        <v>34</v>
      </c>
      <c r="C14" s="117">
        <v>0</v>
      </c>
      <c r="D14" s="42"/>
      <c r="E14" s="42"/>
      <c r="F14" s="208">
        <v>40</v>
      </c>
      <c r="G14" s="15" t="s">
        <v>224</v>
      </c>
      <c r="H14" s="139">
        <v>0</v>
      </c>
    </row>
    <row r="15" spans="1:8" ht="21" x14ac:dyDescent="0.25">
      <c r="A15" s="116">
        <v>6</v>
      </c>
      <c r="B15" s="2" t="s">
        <v>231</v>
      </c>
      <c r="C15" s="117">
        <v>0</v>
      </c>
      <c r="D15" s="42"/>
      <c r="E15" s="42"/>
      <c r="F15" s="252">
        <v>41</v>
      </c>
      <c r="G15" s="140" t="s">
        <v>243</v>
      </c>
      <c r="H15" s="139">
        <v>0</v>
      </c>
    </row>
    <row r="16" spans="1:8" x14ac:dyDescent="0.25">
      <c r="A16" s="116">
        <v>7</v>
      </c>
      <c r="B16" s="2" t="s">
        <v>35</v>
      </c>
      <c r="C16" s="117">
        <v>50</v>
      </c>
      <c r="D16" s="42"/>
      <c r="E16" s="42"/>
      <c r="F16" s="209"/>
      <c r="G16" s="210"/>
      <c r="H16" s="230"/>
    </row>
    <row r="17" spans="1:14" x14ac:dyDescent="0.25">
      <c r="A17" s="116">
        <v>8</v>
      </c>
      <c r="B17" s="118" t="s">
        <v>113</v>
      </c>
      <c r="C17" s="69">
        <f>SUM(C10:C16)</f>
        <v>8036143</v>
      </c>
      <c r="D17" s="42"/>
      <c r="E17" s="42"/>
      <c r="F17" s="208">
        <v>42</v>
      </c>
      <c r="G17" s="140" t="s">
        <v>224</v>
      </c>
      <c r="H17" s="139">
        <v>0</v>
      </c>
    </row>
    <row r="18" spans="1:14" x14ac:dyDescent="0.25">
      <c r="A18" s="116"/>
      <c r="B18" s="118"/>
      <c r="C18" s="117"/>
      <c r="D18" s="42"/>
      <c r="E18" s="42"/>
      <c r="F18" s="208">
        <v>43</v>
      </c>
      <c r="G18" s="140" t="s">
        <v>240</v>
      </c>
      <c r="H18" s="139">
        <v>0</v>
      </c>
    </row>
    <row r="19" spans="1:14" x14ac:dyDescent="0.25">
      <c r="A19" s="116">
        <v>9</v>
      </c>
      <c r="B19" s="2" t="s">
        <v>264</v>
      </c>
      <c r="C19" s="117">
        <v>1634000</v>
      </c>
      <c r="D19" s="42"/>
      <c r="E19" s="42"/>
      <c r="F19" s="208">
        <v>44</v>
      </c>
      <c r="G19" s="15" t="s">
        <v>307</v>
      </c>
      <c r="H19" s="139">
        <v>84</v>
      </c>
    </row>
    <row r="20" spans="1:14" x14ac:dyDescent="0.25">
      <c r="A20" s="116">
        <v>10</v>
      </c>
      <c r="B20" s="2" t="s">
        <v>13</v>
      </c>
      <c r="C20" s="211">
        <f>'P6 - Mzdy'!G17:G17</f>
        <v>6402093</v>
      </c>
      <c r="D20" s="42"/>
      <c r="E20" s="42"/>
      <c r="F20" s="208">
        <v>45</v>
      </c>
      <c r="G20" s="140" t="s">
        <v>308</v>
      </c>
      <c r="H20" s="139">
        <v>0</v>
      </c>
    </row>
    <row r="21" spans="1:14" x14ac:dyDescent="0.25">
      <c r="A21" s="116">
        <v>11</v>
      </c>
      <c r="B21" s="2" t="s">
        <v>263</v>
      </c>
      <c r="C21" s="211">
        <v>0</v>
      </c>
      <c r="D21" s="42"/>
      <c r="E21" s="42"/>
      <c r="F21" s="208">
        <v>46</v>
      </c>
      <c r="G21" s="212" t="s">
        <v>309</v>
      </c>
      <c r="H21" s="40">
        <f>H17+H18+H20+H19</f>
        <v>84</v>
      </c>
    </row>
    <row r="22" spans="1:14" x14ac:dyDescent="0.25">
      <c r="A22" s="116">
        <v>12</v>
      </c>
      <c r="B22" s="2" t="s">
        <v>265</v>
      </c>
      <c r="C22" s="211">
        <v>50</v>
      </c>
      <c r="D22" s="42"/>
      <c r="E22" s="42"/>
      <c r="F22" s="209"/>
      <c r="G22" s="210"/>
      <c r="H22" s="230"/>
    </row>
    <row r="23" spans="1:14" x14ac:dyDescent="0.25">
      <c r="A23" s="116">
        <v>13</v>
      </c>
      <c r="B23" s="2" t="s">
        <v>40</v>
      </c>
      <c r="C23" s="117">
        <v>0</v>
      </c>
      <c r="D23" s="42"/>
      <c r="E23" s="42"/>
      <c r="F23" s="208">
        <v>47</v>
      </c>
      <c r="G23" s="15" t="s">
        <v>102</v>
      </c>
      <c r="H23" s="139">
        <v>0</v>
      </c>
      <c r="N23" s="76"/>
    </row>
    <row r="24" spans="1:14" x14ac:dyDescent="0.25">
      <c r="A24" s="116">
        <v>14</v>
      </c>
      <c r="B24" s="168" t="s">
        <v>252</v>
      </c>
      <c r="C24" s="117">
        <v>0</v>
      </c>
      <c r="D24" s="42"/>
      <c r="E24" s="42"/>
      <c r="F24" s="208">
        <v>48</v>
      </c>
      <c r="G24" s="15" t="s">
        <v>314</v>
      </c>
      <c r="H24" s="139">
        <f>'P4 - Investice'!E51</f>
        <v>0</v>
      </c>
    </row>
    <row r="25" spans="1:14" x14ac:dyDescent="0.25">
      <c r="A25" s="116"/>
      <c r="B25" s="2"/>
      <c r="C25" s="117"/>
      <c r="D25" s="42"/>
      <c r="E25" s="42"/>
      <c r="F25" s="208">
        <v>49</v>
      </c>
      <c r="G25" s="15" t="s">
        <v>270</v>
      </c>
      <c r="H25" s="139">
        <v>0</v>
      </c>
    </row>
    <row r="26" spans="1:14" x14ac:dyDescent="0.25">
      <c r="A26" s="116">
        <v>15</v>
      </c>
      <c r="B26" s="118" t="s">
        <v>114</v>
      </c>
      <c r="C26" s="69">
        <f>SUM(C19:C24)</f>
        <v>8036143</v>
      </c>
      <c r="D26" s="42"/>
      <c r="E26" s="42"/>
      <c r="F26" s="208">
        <v>50</v>
      </c>
      <c r="G26" s="140" t="s">
        <v>241</v>
      </c>
      <c r="H26" s="139">
        <f>'P4 - Investice'!C51</f>
        <v>0</v>
      </c>
    </row>
    <row r="27" spans="1:14" x14ac:dyDescent="0.25">
      <c r="A27" s="132"/>
      <c r="B27" s="133"/>
      <c r="C27" s="117"/>
      <c r="D27" s="42"/>
      <c r="E27" s="42"/>
      <c r="F27" s="252">
        <v>51</v>
      </c>
      <c r="G27" s="140" t="s">
        <v>253</v>
      </c>
      <c r="H27" s="139">
        <f>'P4 - Investice'!E44</f>
        <v>0</v>
      </c>
    </row>
    <row r="28" spans="1:14" ht="25.5" customHeight="1" x14ac:dyDescent="0.25">
      <c r="A28" s="254">
        <v>16</v>
      </c>
      <c r="B28" s="118" t="s">
        <v>227</v>
      </c>
      <c r="C28" s="213">
        <f>+C17-C26</f>
        <v>0</v>
      </c>
      <c r="D28" s="42"/>
      <c r="E28" s="42"/>
      <c r="F28" s="252">
        <v>52</v>
      </c>
      <c r="G28" s="131" t="s">
        <v>259</v>
      </c>
      <c r="H28" s="215">
        <v>0</v>
      </c>
    </row>
    <row r="29" spans="1:14" ht="13.8" thickBot="1" x14ac:dyDescent="0.3">
      <c r="A29" s="135"/>
      <c r="B29" s="136"/>
      <c r="C29" s="120"/>
      <c r="D29" s="42"/>
      <c r="E29" s="42"/>
      <c r="F29" s="253">
        <v>53</v>
      </c>
      <c r="G29" s="140" t="s">
        <v>223</v>
      </c>
      <c r="H29" s="139">
        <f>H12</f>
        <v>0</v>
      </c>
    </row>
    <row r="30" spans="1:14" ht="21" x14ac:dyDescent="0.25">
      <c r="C30" s="42"/>
      <c r="D30" s="42"/>
      <c r="E30" s="42"/>
      <c r="F30" s="252">
        <v>54</v>
      </c>
      <c r="G30" s="214" t="s">
        <v>257</v>
      </c>
      <c r="H30" s="215">
        <f>'P4 - Investice'!D51</f>
        <v>0</v>
      </c>
    </row>
    <row r="31" spans="1:14" ht="21.6" thickBot="1" x14ac:dyDescent="0.3">
      <c r="A31" s="24"/>
      <c r="B31" s="14" t="s">
        <v>247</v>
      </c>
      <c r="C31" s="225" t="s">
        <v>119</v>
      </c>
      <c r="D31" s="42"/>
      <c r="E31" s="42"/>
      <c r="F31" s="252">
        <v>55</v>
      </c>
      <c r="G31" s="140" t="s">
        <v>242</v>
      </c>
      <c r="H31" s="139">
        <v>0</v>
      </c>
    </row>
    <row r="32" spans="1:14" x14ac:dyDescent="0.25">
      <c r="A32" s="114">
        <v>17</v>
      </c>
      <c r="B32" s="115" t="s">
        <v>104</v>
      </c>
      <c r="C32" s="216">
        <v>0</v>
      </c>
      <c r="D32" s="42"/>
      <c r="E32" s="42"/>
      <c r="F32" s="208">
        <v>56</v>
      </c>
      <c r="G32" s="212" t="s">
        <v>310</v>
      </c>
      <c r="H32" s="40">
        <f>SUM(H23:H31)</f>
        <v>0</v>
      </c>
    </row>
    <row r="33" spans="1:8" ht="13.5" customHeight="1" x14ac:dyDescent="0.25">
      <c r="A33" s="150">
        <v>18</v>
      </c>
      <c r="B33" s="153" t="s">
        <v>225</v>
      </c>
      <c r="C33" s="217">
        <v>0</v>
      </c>
      <c r="D33" s="42"/>
      <c r="E33" s="42"/>
      <c r="F33" s="208"/>
      <c r="G33" s="212"/>
      <c r="H33" s="40"/>
    </row>
    <row r="34" spans="1:8" x14ac:dyDescent="0.25">
      <c r="A34" s="150">
        <v>19</v>
      </c>
      <c r="B34" s="153" t="s">
        <v>300</v>
      </c>
      <c r="C34" s="217">
        <v>0</v>
      </c>
      <c r="D34" s="42"/>
      <c r="E34" s="42"/>
      <c r="F34" s="208">
        <v>57</v>
      </c>
      <c r="G34" s="212" t="s">
        <v>103</v>
      </c>
      <c r="H34" s="40">
        <f>H10+H21-H32</f>
        <v>55452</v>
      </c>
    </row>
    <row r="35" spans="1:8" x14ac:dyDescent="0.25">
      <c r="A35" s="150"/>
      <c r="B35" s="248"/>
      <c r="C35" s="217"/>
      <c r="D35" s="42"/>
      <c r="E35" s="42"/>
      <c r="F35" s="209"/>
      <c r="G35" s="210"/>
      <c r="H35" s="230"/>
    </row>
    <row r="36" spans="1:8" ht="39" customHeight="1" x14ac:dyDescent="0.25">
      <c r="A36" s="119">
        <v>20</v>
      </c>
      <c r="B36" s="65" t="s">
        <v>105</v>
      </c>
      <c r="C36" s="41">
        <v>0</v>
      </c>
      <c r="D36" s="42"/>
      <c r="E36" s="42"/>
      <c r="F36" s="252">
        <v>58</v>
      </c>
      <c r="G36" s="140" t="s">
        <v>319</v>
      </c>
      <c r="H36" s="139">
        <v>0</v>
      </c>
    </row>
    <row r="37" spans="1:8" x14ac:dyDescent="0.25">
      <c r="A37" s="119">
        <v>21</v>
      </c>
      <c r="B37" s="65" t="s">
        <v>106</v>
      </c>
      <c r="C37" s="41">
        <v>0</v>
      </c>
      <c r="D37" s="42"/>
      <c r="E37" s="42"/>
      <c r="F37" s="208"/>
      <c r="G37" s="15"/>
      <c r="H37" s="139"/>
    </row>
    <row r="38" spans="1:8" x14ac:dyDescent="0.25">
      <c r="A38" s="119">
        <v>22</v>
      </c>
      <c r="B38" s="65" t="s">
        <v>303</v>
      </c>
      <c r="C38" s="41">
        <v>0</v>
      </c>
      <c r="D38" s="42"/>
      <c r="E38" s="42"/>
      <c r="F38" s="208">
        <v>59</v>
      </c>
      <c r="G38" s="212" t="s">
        <v>269</v>
      </c>
      <c r="H38" s="40">
        <f>H10-H15+H21-H32-H36</f>
        <v>55452</v>
      </c>
    </row>
    <row r="39" spans="1:8" ht="21.6" thickBot="1" x14ac:dyDescent="0.3">
      <c r="A39" s="119">
        <v>23</v>
      </c>
      <c r="B39" s="131" t="s">
        <v>251</v>
      </c>
      <c r="C39" s="41">
        <v>0</v>
      </c>
      <c r="D39" s="218"/>
      <c r="E39" s="218"/>
      <c r="F39" s="219"/>
      <c r="G39" s="220"/>
      <c r="H39" s="221"/>
    </row>
    <row r="40" spans="1:8" x14ac:dyDescent="0.25">
      <c r="A40" s="119">
        <v>24</v>
      </c>
      <c r="B40" s="131" t="s">
        <v>262</v>
      </c>
      <c r="C40" s="41">
        <v>0</v>
      </c>
      <c r="D40" s="218"/>
      <c r="E40" s="218"/>
      <c r="F40" s="222"/>
      <c r="G40" s="25"/>
      <c r="H40" s="223"/>
    </row>
    <row r="41" spans="1:8" ht="21" x14ac:dyDescent="0.25">
      <c r="A41" s="119">
        <v>25</v>
      </c>
      <c r="B41" s="131" t="s">
        <v>107</v>
      </c>
      <c r="C41" s="41">
        <v>0</v>
      </c>
      <c r="D41" s="218"/>
      <c r="E41" s="218"/>
      <c r="H41" s="127"/>
    </row>
    <row r="42" spans="1:8" x14ac:dyDescent="0.25">
      <c r="A42" s="119">
        <v>26</v>
      </c>
      <c r="B42" s="65" t="s">
        <v>108</v>
      </c>
      <c r="C42" s="41">
        <v>0</v>
      </c>
      <c r="D42" s="218"/>
      <c r="E42" s="218"/>
      <c r="H42" s="127"/>
    </row>
    <row r="43" spans="1:8" ht="13.8" thickBot="1" x14ac:dyDescent="0.3">
      <c r="A43" s="119">
        <v>27</v>
      </c>
      <c r="B43" s="131" t="s">
        <v>112</v>
      </c>
      <c r="C43" s="41">
        <v>0</v>
      </c>
      <c r="D43" s="42"/>
      <c r="E43" s="42"/>
      <c r="F43" s="42"/>
      <c r="G43" s="224" t="s">
        <v>42</v>
      </c>
      <c r="H43" s="225" t="s">
        <v>119</v>
      </c>
    </row>
    <row r="44" spans="1:8" ht="14.25" customHeight="1" x14ac:dyDescent="0.25">
      <c r="A44" s="119">
        <v>28</v>
      </c>
      <c r="B44" s="67" t="s">
        <v>101</v>
      </c>
      <c r="C44" s="40">
        <f>SUM(C36:C43)</f>
        <v>0</v>
      </c>
      <c r="D44" s="42"/>
      <c r="E44" s="42"/>
      <c r="F44" s="114">
        <v>60</v>
      </c>
      <c r="G44" s="226" t="s">
        <v>104</v>
      </c>
      <c r="H44" s="216">
        <v>16155</v>
      </c>
    </row>
    <row r="45" spans="1:8" x14ac:dyDescent="0.25">
      <c r="A45" s="119"/>
      <c r="B45" s="247"/>
      <c r="C45" s="230"/>
      <c r="D45" s="42"/>
      <c r="E45" s="42"/>
      <c r="F45" s="209"/>
      <c r="G45" s="210"/>
      <c r="H45" s="230"/>
    </row>
    <row r="46" spans="1:8" x14ac:dyDescent="0.25">
      <c r="A46" s="119">
        <v>29</v>
      </c>
      <c r="B46" s="65" t="s">
        <v>38</v>
      </c>
      <c r="C46" s="41">
        <f>'P4 - Investice'!C21</f>
        <v>0</v>
      </c>
      <c r="D46" s="42"/>
      <c r="E46" s="42"/>
      <c r="F46" s="150">
        <v>61</v>
      </c>
      <c r="G46" s="227" t="s">
        <v>228</v>
      </c>
      <c r="H46" s="217">
        <v>0</v>
      </c>
    </row>
    <row r="47" spans="1:8" x14ac:dyDescent="0.25">
      <c r="A47" s="119">
        <v>30</v>
      </c>
      <c r="B47" s="65" t="s">
        <v>37</v>
      </c>
      <c r="C47" s="41">
        <f>'P4 - Investice'!C16</f>
        <v>0</v>
      </c>
      <c r="D47" s="218"/>
      <c r="E47" s="218"/>
      <c r="F47" s="119">
        <v>62</v>
      </c>
      <c r="G47" s="67" t="s">
        <v>309</v>
      </c>
      <c r="H47" s="62">
        <f>SUM(H46:H46)</f>
        <v>0</v>
      </c>
    </row>
    <row r="48" spans="1:8" x14ac:dyDescent="0.25">
      <c r="A48" s="119">
        <v>31</v>
      </c>
      <c r="B48" s="65" t="s">
        <v>238</v>
      </c>
      <c r="C48" s="41">
        <v>0</v>
      </c>
      <c r="D48" s="42"/>
      <c r="E48" s="42"/>
      <c r="F48" s="228"/>
      <c r="G48" s="229"/>
      <c r="H48" s="230"/>
    </row>
    <row r="49" spans="1:8" ht="21" x14ac:dyDescent="0.25">
      <c r="A49" s="250">
        <v>32</v>
      </c>
      <c r="B49" s="251" t="s">
        <v>305</v>
      </c>
      <c r="C49" s="41">
        <v>0</v>
      </c>
      <c r="D49" s="42"/>
      <c r="E49" s="42"/>
      <c r="F49" s="250">
        <v>63</v>
      </c>
      <c r="G49" s="249" t="s">
        <v>322</v>
      </c>
      <c r="H49" s="139">
        <v>0</v>
      </c>
    </row>
    <row r="50" spans="1:8" x14ac:dyDescent="0.25">
      <c r="A50" s="119">
        <v>33</v>
      </c>
      <c r="B50" s="65" t="s">
        <v>36</v>
      </c>
      <c r="C50" s="41">
        <f>'P4 - Investice'!C9</f>
        <v>0</v>
      </c>
      <c r="D50" s="42"/>
      <c r="E50" s="42"/>
      <c r="F50" s="119">
        <v>64</v>
      </c>
      <c r="G50" s="64" t="s">
        <v>306</v>
      </c>
      <c r="H50" s="139">
        <v>0</v>
      </c>
    </row>
    <row r="51" spans="1:8" x14ac:dyDescent="0.25">
      <c r="A51" s="119">
        <v>34</v>
      </c>
      <c r="B51" s="65" t="s">
        <v>39</v>
      </c>
      <c r="C51" s="41"/>
      <c r="D51" s="231"/>
      <c r="E51" s="231"/>
      <c r="F51" s="119">
        <v>65</v>
      </c>
      <c r="G51" s="67" t="s">
        <v>310</v>
      </c>
      <c r="H51" s="232">
        <f>SUM(H49:H50)</f>
        <v>0</v>
      </c>
    </row>
    <row r="52" spans="1:8" x14ac:dyDescent="0.25">
      <c r="A52" s="119">
        <v>35</v>
      </c>
      <c r="B52" s="67" t="s">
        <v>111</v>
      </c>
      <c r="C52" s="40">
        <f>SUM(C46:C51)</f>
        <v>0</v>
      </c>
      <c r="D52" s="231"/>
      <c r="E52" s="231"/>
      <c r="F52" s="228"/>
      <c r="G52" s="223" t="s">
        <v>316</v>
      </c>
      <c r="H52" s="41">
        <v>0</v>
      </c>
    </row>
    <row r="53" spans="1:8" x14ac:dyDescent="0.25">
      <c r="A53" s="134"/>
      <c r="B53" s="223" t="s">
        <v>316</v>
      </c>
      <c r="C53" s="41">
        <v>0</v>
      </c>
      <c r="D53" s="231"/>
      <c r="E53" s="231"/>
      <c r="F53" s="119">
        <v>66</v>
      </c>
      <c r="G53" s="67" t="s">
        <v>317</v>
      </c>
      <c r="H53" s="40">
        <f>H44+H47-H51-H52</f>
        <v>16155</v>
      </c>
    </row>
    <row r="54" spans="1:8" ht="13.8" thickBot="1" x14ac:dyDescent="0.3">
      <c r="A54" s="119">
        <v>36</v>
      </c>
      <c r="B54" s="67" t="s">
        <v>317</v>
      </c>
      <c r="C54" s="40">
        <f>+C32+C44-C52-C53</f>
        <v>0</v>
      </c>
      <c r="D54" s="231"/>
      <c r="E54" s="231"/>
      <c r="F54" s="209"/>
      <c r="G54" s="258" t="s">
        <v>318</v>
      </c>
      <c r="H54" s="233"/>
    </row>
    <row r="55" spans="1:8" ht="13.8" thickBot="1" x14ac:dyDescent="0.3">
      <c r="A55" s="137"/>
      <c r="B55" s="258" t="s">
        <v>318</v>
      </c>
      <c r="C55" s="233"/>
      <c r="D55" s="231"/>
      <c r="E55" s="231"/>
      <c r="F55" s="234"/>
      <c r="G55" s="235"/>
      <c r="H55" s="236"/>
    </row>
    <row r="56" spans="1:8" x14ac:dyDescent="0.25">
      <c r="D56" s="127"/>
      <c r="E56" s="127"/>
    </row>
    <row r="57" spans="1:8" x14ac:dyDescent="0.25">
      <c r="B57" s="24"/>
      <c r="C57" s="42"/>
      <c r="D57" s="231"/>
      <c r="E57" s="231"/>
      <c r="H57" s="13"/>
    </row>
    <row r="58" spans="1:8" s="47" customFormat="1" x14ac:dyDescent="0.25">
      <c r="A58" s="277" t="s">
        <v>343</v>
      </c>
      <c r="B58" s="279"/>
      <c r="C58" s="24" t="s">
        <v>337</v>
      </c>
      <c r="D58" s="42"/>
      <c r="E58" s="42"/>
      <c r="G58" s="24" t="s">
        <v>44</v>
      </c>
    </row>
    <row r="59" spans="1:8" s="74" customFormat="1" ht="15" customHeight="1" x14ac:dyDescent="0.25">
      <c r="A59" s="47"/>
      <c r="B59" s="24"/>
      <c r="C59" s="24"/>
      <c r="D59" s="24"/>
      <c r="E59" s="24"/>
      <c r="F59" s="47"/>
      <c r="G59" s="24"/>
      <c r="H59" s="13"/>
    </row>
    <row r="60" spans="1:8" s="74" customFormat="1" ht="15" customHeight="1" x14ac:dyDescent="0.25">
      <c r="A60" s="277" t="s">
        <v>344</v>
      </c>
      <c r="B60" s="279"/>
      <c r="C60" s="24" t="s">
        <v>337</v>
      </c>
      <c r="D60" s="24"/>
      <c r="E60" s="24"/>
      <c r="F60" s="24"/>
      <c r="G60" s="24" t="s">
        <v>44</v>
      </c>
    </row>
    <row r="61" spans="1:8" s="74" customFormat="1" ht="15" customHeight="1" x14ac:dyDescent="0.25">
      <c r="A61" s="47"/>
      <c r="B61" s="24"/>
      <c r="C61" s="24"/>
      <c r="D61" s="24"/>
      <c r="E61" s="24"/>
      <c r="F61" s="24"/>
      <c r="G61" s="24"/>
    </row>
    <row r="62" spans="1:8" s="74" customFormat="1" ht="15" customHeight="1" x14ac:dyDescent="0.25">
      <c r="A62" s="277" t="s">
        <v>293</v>
      </c>
      <c r="B62" s="279"/>
      <c r="C62" s="24" t="s">
        <v>345</v>
      </c>
      <c r="D62" s="24"/>
      <c r="E62" s="24"/>
      <c r="F62" s="24"/>
      <c r="G62" s="24" t="s">
        <v>44</v>
      </c>
    </row>
    <row r="63" spans="1:8" s="74" customFormat="1" ht="15" customHeight="1" x14ac:dyDescent="0.25">
      <c r="A63" s="171"/>
      <c r="B63" s="76"/>
      <c r="D63" s="24"/>
      <c r="E63" s="24"/>
      <c r="F63" s="24"/>
      <c r="H63" s="46"/>
    </row>
    <row r="64" spans="1:8" s="74" customFormat="1" ht="15" customHeight="1" x14ac:dyDescent="0.25">
      <c r="A64" s="171"/>
      <c r="F64" s="24"/>
      <c r="G64" s="24"/>
      <c r="H64" s="92"/>
    </row>
    <row r="65" spans="1:8" s="74" customFormat="1" ht="15" customHeight="1" x14ac:dyDescent="0.25">
      <c r="A65" s="34"/>
      <c r="B65" s="185"/>
      <c r="C65" s="34"/>
      <c r="F65" s="24"/>
      <c r="G65" s="24"/>
      <c r="H65" s="92"/>
    </row>
    <row r="66" spans="1:8" s="47" customFormat="1" ht="17.25" customHeight="1" x14ac:dyDescent="0.25">
      <c r="A66" s="121"/>
      <c r="B66" s="34"/>
      <c r="C66" s="34"/>
      <c r="D66" s="24"/>
      <c r="E66" s="24"/>
      <c r="F66" s="74"/>
      <c r="G66" s="74"/>
      <c r="H66" s="74"/>
    </row>
    <row r="67" spans="1:8" s="47" customFormat="1" x14ac:dyDescent="0.25">
      <c r="A67" s="277"/>
      <c r="B67" s="278"/>
      <c r="C67" s="24"/>
      <c r="D67" s="24"/>
      <c r="E67" s="24"/>
      <c r="F67" s="74"/>
      <c r="G67" s="74"/>
      <c r="H67" s="74"/>
    </row>
    <row r="68" spans="1:8" s="47" customFormat="1" x14ac:dyDescent="0.25">
      <c r="A68" s="121"/>
      <c r="B68" s="24"/>
      <c r="C68" s="24"/>
      <c r="D68" s="24"/>
      <c r="E68" s="24"/>
      <c r="F68" s="121"/>
      <c r="G68" s="74"/>
      <c r="H68" s="74"/>
    </row>
    <row r="69" spans="1:8" x14ac:dyDescent="0.25">
      <c r="A69" s="277"/>
      <c r="B69" s="278"/>
      <c r="C69" s="24"/>
      <c r="D69" s="34"/>
      <c r="E69" s="34"/>
      <c r="F69" s="34"/>
      <c r="G69" s="34"/>
    </row>
    <row r="70" spans="1:8" ht="5.25" customHeight="1" x14ac:dyDescent="0.25">
      <c r="B70" s="24"/>
      <c r="C70" s="24"/>
      <c r="D70" s="34"/>
      <c r="E70" s="34"/>
      <c r="F70" s="24"/>
      <c r="G70" s="24"/>
    </row>
    <row r="71" spans="1:8" x14ac:dyDescent="0.25">
      <c r="A71" s="277"/>
      <c r="B71" s="278"/>
      <c r="C71" s="24"/>
      <c r="D71" s="24"/>
      <c r="E71" s="24"/>
      <c r="F71" s="24"/>
      <c r="G71" s="24"/>
    </row>
    <row r="72" spans="1:8" ht="6" customHeight="1" x14ac:dyDescent="0.25">
      <c r="D72" s="24"/>
      <c r="E72" s="24"/>
      <c r="F72" s="24"/>
      <c r="G72" s="24"/>
    </row>
    <row r="73" spans="1:8" x14ac:dyDescent="0.25">
      <c r="D73" s="24"/>
      <c r="E73" s="24"/>
      <c r="F73" s="24"/>
      <c r="G73" s="24"/>
    </row>
    <row r="74" spans="1:8" ht="8.25" customHeight="1" x14ac:dyDescent="0.25">
      <c r="D74" s="24"/>
      <c r="E74" s="24"/>
      <c r="F74" s="24"/>
      <c r="G74" s="24"/>
    </row>
    <row r="75" spans="1:8" x14ac:dyDescent="0.25">
      <c r="D75" s="24"/>
      <c r="E75" s="24"/>
    </row>
  </sheetData>
  <mergeCells count="11">
    <mergeCell ref="A69:B69"/>
    <mergeCell ref="A71:B71"/>
    <mergeCell ref="A7:H7"/>
    <mergeCell ref="A1:B1"/>
    <mergeCell ref="A2:B2"/>
    <mergeCell ref="B4:H4"/>
    <mergeCell ref="A6:H6"/>
    <mergeCell ref="A67:B67"/>
    <mergeCell ref="A58:B58"/>
    <mergeCell ref="A60:B60"/>
    <mergeCell ref="A62:B62"/>
  </mergeCells>
  <phoneticPr fontId="2" type="noConversion"/>
  <pageMargins left="0.78740157480314965" right="0.47244094488188981" top="0.70866141732283472" bottom="0.98425196850393704" header="0.51181102362204722" footer="0.51181102362204722"/>
  <pageSetup paperSize="9" scale="7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8"/>
  <sheetViews>
    <sheetView zoomScaleNormal="100" workbookViewId="0">
      <selection activeCell="I40" sqref="I40"/>
    </sheetView>
  </sheetViews>
  <sheetFormatPr defaultColWidth="9.33203125" defaultRowHeight="13.2" x14ac:dyDescent="0.25"/>
  <cols>
    <col min="1" max="1" width="3.44140625" style="121" customWidth="1"/>
    <col min="2" max="2" width="51.5546875" style="121" customWidth="1"/>
    <col min="3" max="3" width="4" style="121" customWidth="1"/>
    <col min="4" max="4" width="17.33203125" style="121" customWidth="1"/>
    <col min="5" max="5" width="7" style="121" customWidth="1"/>
    <col min="6" max="6" width="5.5546875" style="121" customWidth="1"/>
    <col min="7" max="7" width="0.33203125" style="121" customWidth="1"/>
    <col min="8" max="8" width="11" style="121" customWidth="1"/>
    <col min="9" max="16384" width="9.33203125" style="121"/>
  </cols>
  <sheetData>
    <row r="1" spans="1:8" x14ac:dyDescent="0.25">
      <c r="A1" s="45" t="s">
        <v>0</v>
      </c>
      <c r="B1" s="92"/>
      <c r="C1" s="24"/>
      <c r="D1" s="46" t="s">
        <v>45</v>
      </c>
      <c r="E1" s="46"/>
    </row>
    <row r="2" spans="1:8" x14ac:dyDescent="0.25">
      <c r="A2" s="45" t="s">
        <v>121</v>
      </c>
      <c r="B2" s="45"/>
      <c r="C2" s="24"/>
      <c r="D2" s="46" t="s">
        <v>125</v>
      </c>
      <c r="E2" s="75">
        <f>'P1 - Přehled'!H2</f>
        <v>1459</v>
      </c>
    </row>
    <row r="3" spans="1:8" x14ac:dyDescent="0.25">
      <c r="A3" s="24"/>
      <c r="B3" s="24"/>
      <c r="C3" s="24"/>
      <c r="D3" s="24"/>
      <c r="E3" s="24"/>
    </row>
    <row r="4" spans="1:8" x14ac:dyDescent="0.25">
      <c r="A4" s="274" t="s">
        <v>327</v>
      </c>
      <c r="B4" s="274"/>
      <c r="C4" s="274"/>
      <c r="D4" s="274"/>
      <c r="E4" s="274"/>
    </row>
    <row r="5" spans="1:8" x14ac:dyDescent="0.25">
      <c r="A5" s="283" t="s">
        <v>236</v>
      </c>
      <c r="B5" s="284"/>
      <c r="C5" s="284"/>
      <c r="D5" s="284"/>
      <c r="E5" s="284"/>
    </row>
    <row r="6" spans="1:8" x14ac:dyDescent="0.25">
      <c r="A6" s="273"/>
      <c r="B6" s="279"/>
      <c r="C6" s="279"/>
      <c r="D6" s="279"/>
      <c r="E6" s="279"/>
      <c r="F6" s="279"/>
      <c r="G6" s="279"/>
      <c r="H6" s="279"/>
    </row>
    <row r="7" spans="1:8" ht="37.5" customHeight="1" x14ac:dyDescent="0.25">
      <c r="A7" s="275" t="str">
        <f>'P1 - Přehled'!A6:H6</f>
        <v>Základní škola a Mateřská škola při dětské léčebně, Cvikov, Ústavní 531, příspěvková organizace</v>
      </c>
      <c r="B7" s="285"/>
      <c r="C7" s="285"/>
      <c r="D7" s="285"/>
      <c r="E7" s="285"/>
      <c r="F7" s="187"/>
      <c r="G7" s="186"/>
      <c r="H7" s="187"/>
    </row>
    <row r="8" spans="1:8" x14ac:dyDescent="0.25">
      <c r="A8" s="273"/>
      <c r="B8" s="279"/>
      <c r="C8" s="279"/>
      <c r="D8" s="279"/>
      <c r="E8" s="279"/>
      <c r="F8" s="279"/>
      <c r="G8" s="279"/>
      <c r="H8" s="279"/>
    </row>
    <row r="9" spans="1:8" ht="13.8" thickBot="1" x14ac:dyDescent="0.3">
      <c r="A9" s="280" t="s">
        <v>46</v>
      </c>
      <c r="B9" s="280"/>
      <c r="C9" s="280"/>
      <c r="D9" s="46" t="s">
        <v>119</v>
      </c>
      <c r="E9" s="24"/>
    </row>
    <row r="10" spans="1:8" x14ac:dyDescent="0.25">
      <c r="A10" s="93">
        <v>1</v>
      </c>
      <c r="B10" s="94" t="s">
        <v>47</v>
      </c>
      <c r="C10" s="95"/>
      <c r="D10" s="113">
        <v>0</v>
      </c>
      <c r="E10" s="24"/>
    </row>
    <row r="11" spans="1:8" x14ac:dyDescent="0.25">
      <c r="A11" s="96">
        <v>2</v>
      </c>
      <c r="B11" s="97" t="s">
        <v>48</v>
      </c>
      <c r="C11" s="98"/>
      <c r="D11" s="41">
        <v>1634000</v>
      </c>
      <c r="E11" s="24"/>
    </row>
    <row r="12" spans="1:8" x14ac:dyDescent="0.25">
      <c r="A12" s="96"/>
      <c r="B12" s="97" t="s">
        <v>266</v>
      </c>
      <c r="C12" s="98"/>
      <c r="D12" s="41"/>
      <c r="E12" s="24"/>
    </row>
    <row r="13" spans="1:8" x14ac:dyDescent="0.25">
      <c r="A13" s="96">
        <v>3</v>
      </c>
      <c r="B13" s="99" t="s">
        <v>273</v>
      </c>
      <c r="C13" s="98"/>
      <c r="D13" s="41">
        <f>SUM(D30:D36)</f>
        <v>794000</v>
      </c>
      <c r="E13" s="24"/>
    </row>
    <row r="14" spans="1:8" x14ac:dyDescent="0.25">
      <c r="A14" s="96">
        <v>4</v>
      </c>
      <c r="B14" s="99" t="s">
        <v>51</v>
      </c>
      <c r="C14" s="98"/>
      <c r="D14" s="41">
        <v>10000</v>
      </c>
    </row>
    <row r="15" spans="1:8" x14ac:dyDescent="0.25">
      <c r="A15" s="96">
        <v>5</v>
      </c>
      <c r="B15" s="97" t="s">
        <v>115</v>
      </c>
      <c r="C15" s="98"/>
      <c r="D15" s="41">
        <v>9</v>
      </c>
      <c r="E15" s="24"/>
    </row>
    <row r="16" spans="1:8" x14ac:dyDescent="0.25">
      <c r="A16" s="96">
        <v>6</v>
      </c>
      <c r="B16" s="97" t="s">
        <v>312</v>
      </c>
      <c r="C16" s="98"/>
      <c r="D16" s="41">
        <v>0</v>
      </c>
      <c r="E16" s="24"/>
    </row>
    <row r="17" spans="1:5" x14ac:dyDescent="0.25">
      <c r="A17" s="96"/>
      <c r="B17" s="97"/>
      <c r="C17" s="98"/>
      <c r="D17" s="41"/>
      <c r="E17" s="24"/>
    </row>
    <row r="18" spans="1:5" x14ac:dyDescent="0.25">
      <c r="A18" s="96">
        <v>7</v>
      </c>
      <c r="B18" s="97" t="s">
        <v>49</v>
      </c>
      <c r="C18" s="98"/>
      <c r="D18" s="66">
        <f>'P2 - Bilance'!H32</f>
        <v>0</v>
      </c>
      <c r="E18" s="24"/>
    </row>
    <row r="19" spans="1:5" x14ac:dyDescent="0.25">
      <c r="A19" s="96">
        <v>8</v>
      </c>
      <c r="B19" s="99" t="s">
        <v>229</v>
      </c>
      <c r="C19" s="98"/>
      <c r="D19" s="66">
        <f>'P2 - Bilance'!C50</f>
        <v>0</v>
      </c>
      <c r="E19" s="24"/>
    </row>
    <row r="20" spans="1:5" x14ac:dyDescent="0.25">
      <c r="A20" s="96">
        <v>9</v>
      </c>
      <c r="B20" s="99" t="s">
        <v>50</v>
      </c>
      <c r="C20" s="98"/>
      <c r="D20" s="41">
        <f>'P2 - Bilance'!H51</f>
        <v>0</v>
      </c>
      <c r="E20" s="24"/>
    </row>
    <row r="21" spans="1:5" x14ac:dyDescent="0.25">
      <c r="A21" s="96">
        <v>10</v>
      </c>
      <c r="B21" s="97" t="s">
        <v>267</v>
      </c>
      <c r="C21" s="98"/>
      <c r="D21" s="41">
        <f>'P2 - Bilance'!C46+'P2 - Bilance'!C47</f>
        <v>0</v>
      </c>
      <c r="E21" s="24"/>
    </row>
    <row r="22" spans="1:5" x14ac:dyDescent="0.25">
      <c r="A22" s="96"/>
      <c r="C22" s="98"/>
      <c r="D22" s="41"/>
      <c r="E22" s="24"/>
    </row>
    <row r="23" spans="1:5" x14ac:dyDescent="0.25">
      <c r="A23" s="96" t="s">
        <v>260</v>
      </c>
      <c r="B23" s="97" t="s">
        <v>249</v>
      </c>
      <c r="C23" s="98"/>
      <c r="D23" s="170">
        <v>0</v>
      </c>
      <c r="E23" s="24"/>
    </row>
    <row r="24" spans="1:5" x14ac:dyDescent="0.25">
      <c r="A24" s="96" t="s">
        <v>261</v>
      </c>
      <c r="B24" s="97"/>
      <c r="C24" s="98"/>
      <c r="D24" s="170"/>
      <c r="E24" s="24"/>
    </row>
    <row r="25" spans="1:5" x14ac:dyDescent="0.25">
      <c r="A25" s="96" t="s">
        <v>271</v>
      </c>
      <c r="B25" s="97" t="s">
        <v>248</v>
      </c>
      <c r="C25" s="98"/>
      <c r="D25" s="170">
        <v>0</v>
      </c>
      <c r="E25" s="24"/>
    </row>
    <row r="26" spans="1:5" x14ac:dyDescent="0.25">
      <c r="A26" s="195" t="s">
        <v>272</v>
      </c>
      <c r="B26" s="97"/>
      <c r="C26" s="98"/>
      <c r="D26" s="170"/>
      <c r="E26" s="24"/>
    </row>
    <row r="27" spans="1:5" ht="13.8" thickBot="1" x14ac:dyDescent="0.3">
      <c r="A27" s="100">
        <v>13</v>
      </c>
      <c r="B27" s="101" t="s">
        <v>52</v>
      </c>
      <c r="C27" s="101"/>
      <c r="D27" s="120">
        <v>0</v>
      </c>
      <c r="E27" s="24"/>
    </row>
    <row r="28" spans="1:5" x14ac:dyDescent="0.25">
      <c r="A28" s="43"/>
      <c r="B28" s="130"/>
      <c r="C28" s="130"/>
      <c r="D28" s="42"/>
      <c r="E28" s="24"/>
    </row>
    <row r="29" spans="1:5" ht="13.8" thickBot="1" x14ac:dyDescent="0.3">
      <c r="A29" s="281" t="s">
        <v>258</v>
      </c>
      <c r="B29" s="281"/>
      <c r="C29" s="281"/>
      <c r="D29" s="225" t="s">
        <v>119</v>
      </c>
      <c r="E29" s="24"/>
    </row>
    <row r="30" spans="1:5" x14ac:dyDescent="0.25">
      <c r="A30" s="103">
        <v>14</v>
      </c>
      <c r="B30" s="308" t="s">
        <v>294</v>
      </c>
      <c r="C30" s="95"/>
      <c r="D30" s="113">
        <v>115000</v>
      </c>
      <c r="E30" s="24"/>
    </row>
    <row r="31" spans="1:5" x14ac:dyDescent="0.25">
      <c r="A31" s="96">
        <v>15</v>
      </c>
      <c r="B31" s="309" t="s">
        <v>320</v>
      </c>
      <c r="C31" s="98"/>
      <c r="D31" s="211">
        <v>459000</v>
      </c>
      <c r="E31" s="24"/>
    </row>
    <row r="32" spans="1:5" x14ac:dyDescent="0.25">
      <c r="A32" s="96">
        <v>16</v>
      </c>
      <c r="B32" s="310" t="s">
        <v>321</v>
      </c>
      <c r="C32" s="98"/>
      <c r="D32" s="117">
        <v>220000</v>
      </c>
      <c r="E32" s="24"/>
    </row>
    <row r="33" spans="1:6" x14ac:dyDescent="0.25">
      <c r="A33" s="96">
        <v>17</v>
      </c>
      <c r="B33" s="104"/>
      <c r="C33" s="98"/>
      <c r="D33" s="117">
        <v>0</v>
      </c>
      <c r="E33" s="24"/>
    </row>
    <row r="34" spans="1:6" x14ac:dyDescent="0.25">
      <c r="A34" s="96">
        <v>18</v>
      </c>
      <c r="B34" s="104"/>
      <c r="C34" s="98"/>
      <c r="D34" s="117"/>
      <c r="E34" s="24"/>
    </row>
    <row r="35" spans="1:6" x14ac:dyDescent="0.25">
      <c r="A35" s="96">
        <v>19</v>
      </c>
      <c r="B35" s="104"/>
      <c r="C35" s="98"/>
      <c r="D35" s="117"/>
      <c r="E35" s="24"/>
    </row>
    <row r="36" spans="1:6" ht="13.8" thickBot="1" x14ac:dyDescent="0.3">
      <c r="A36" s="196">
        <v>20</v>
      </c>
      <c r="B36" s="197"/>
      <c r="C36" s="101"/>
      <c r="D36" s="120"/>
      <c r="E36" s="24"/>
    </row>
    <row r="37" spans="1:6" x14ac:dyDescent="0.25">
      <c r="A37" s="43"/>
      <c r="B37" s="43"/>
      <c r="C37" s="43"/>
      <c r="D37" s="43"/>
      <c r="E37" s="24"/>
    </row>
    <row r="38" spans="1:6" ht="13.8" thickBot="1" x14ac:dyDescent="0.3">
      <c r="A38" s="43"/>
      <c r="B38" s="282" t="s">
        <v>53</v>
      </c>
      <c r="C38" s="282"/>
      <c r="D38" s="102" t="s">
        <v>119</v>
      </c>
      <c r="E38" s="24"/>
    </row>
    <row r="39" spans="1:6" x14ac:dyDescent="0.25">
      <c r="A39" s="182">
        <v>21</v>
      </c>
      <c r="B39" s="107" t="s">
        <v>72</v>
      </c>
      <c r="C39" s="95"/>
      <c r="D39" s="113">
        <v>0</v>
      </c>
      <c r="E39" s="6"/>
    </row>
    <row r="40" spans="1:6" s="74" customFormat="1" ht="15" customHeight="1" x14ac:dyDescent="0.25">
      <c r="A40" s="181">
        <v>22</v>
      </c>
      <c r="B40" s="110" t="s">
        <v>274</v>
      </c>
      <c r="C40" s="98"/>
      <c r="D40" s="152">
        <v>0</v>
      </c>
      <c r="E40" s="45"/>
    </row>
    <row r="41" spans="1:6" s="74" customFormat="1" ht="15" customHeight="1" x14ac:dyDescent="0.25">
      <c r="A41" s="96">
        <v>23</v>
      </c>
      <c r="B41" s="104" t="s">
        <v>250</v>
      </c>
      <c r="C41" s="98"/>
      <c r="D41" s="41">
        <v>0</v>
      </c>
      <c r="E41" s="24"/>
    </row>
    <row r="42" spans="1:6" s="74" customFormat="1" ht="15" customHeight="1" thickBot="1" x14ac:dyDescent="0.3">
      <c r="A42" s="105">
        <v>24</v>
      </c>
      <c r="B42" s="108" t="s">
        <v>123</v>
      </c>
      <c r="C42" s="101"/>
      <c r="D42" s="145">
        <v>0</v>
      </c>
      <c r="E42" s="45"/>
    </row>
    <row r="43" spans="1:6" s="74" customFormat="1" ht="15" customHeight="1" x14ac:dyDescent="0.25">
      <c r="A43" s="109"/>
      <c r="B43" s="44"/>
      <c r="C43" s="43"/>
      <c r="D43" s="43"/>
      <c r="E43" s="24"/>
    </row>
    <row r="44" spans="1:6" s="74" customFormat="1" ht="15" customHeight="1" thickBot="1" x14ac:dyDescent="0.3">
      <c r="A44" s="282" t="s">
        <v>120</v>
      </c>
      <c r="B44" s="282"/>
      <c r="C44" s="282"/>
      <c r="D44" s="282"/>
      <c r="E44" s="45"/>
    </row>
    <row r="45" spans="1:6" s="74" customFormat="1" ht="15" customHeight="1" x14ac:dyDescent="0.25">
      <c r="A45" s="103">
        <v>25</v>
      </c>
      <c r="B45" s="94" t="s">
        <v>276</v>
      </c>
      <c r="C45" s="95"/>
      <c r="D45" s="144">
        <v>0</v>
      </c>
    </row>
    <row r="46" spans="1:6" s="74" customFormat="1" ht="15" customHeight="1" x14ac:dyDescent="0.25">
      <c r="A46" s="96">
        <v>26</v>
      </c>
      <c r="B46" s="110"/>
      <c r="C46" s="98"/>
      <c r="D46" s="66"/>
      <c r="E46" s="92"/>
    </row>
    <row r="47" spans="1:6" ht="13.8" thickBot="1" x14ac:dyDescent="0.3">
      <c r="A47" s="105">
        <v>27</v>
      </c>
      <c r="B47" s="106"/>
      <c r="C47" s="101"/>
      <c r="D47" s="145"/>
      <c r="E47" s="24"/>
      <c r="F47" s="24"/>
    </row>
    <row r="48" spans="1:6" x14ac:dyDescent="0.25">
      <c r="A48" s="24"/>
      <c r="B48" s="6"/>
      <c r="C48" s="6"/>
      <c r="D48" s="6"/>
      <c r="E48" s="45"/>
    </row>
    <row r="49" spans="1:5" s="47" customFormat="1" x14ac:dyDescent="0.25">
      <c r="A49" s="45" t="s">
        <v>339</v>
      </c>
      <c r="B49" s="45"/>
      <c r="C49" s="45"/>
      <c r="D49" s="45"/>
      <c r="E49" s="45"/>
    </row>
    <row r="50" spans="1:5" s="47" customFormat="1" ht="15" customHeight="1" x14ac:dyDescent="0.25">
      <c r="A50" s="24"/>
      <c r="B50" s="24"/>
      <c r="C50" s="24"/>
      <c r="D50" s="24"/>
    </row>
    <row r="51" spans="1:5" s="47" customFormat="1" ht="15" customHeight="1" x14ac:dyDescent="0.25">
      <c r="A51" s="45" t="s">
        <v>346</v>
      </c>
      <c r="B51" s="45"/>
      <c r="C51" s="45"/>
      <c r="D51" s="45"/>
    </row>
    <row r="52" spans="1:5" s="47" customFormat="1" ht="15" customHeight="1" x14ac:dyDescent="0.25">
      <c r="A52" s="24"/>
      <c r="B52" s="24"/>
      <c r="C52" s="24"/>
      <c r="D52" s="24"/>
    </row>
    <row r="53" spans="1:5" s="47" customFormat="1" ht="15" customHeight="1" x14ac:dyDescent="0.25">
      <c r="A53" s="45" t="s">
        <v>347</v>
      </c>
      <c r="B53" s="45"/>
      <c r="C53" s="45"/>
      <c r="D53" s="45"/>
    </row>
    <row r="54" spans="1:5" x14ac:dyDescent="0.25">
      <c r="A54" s="74"/>
      <c r="B54" s="74"/>
      <c r="C54" s="74"/>
      <c r="D54" s="74"/>
    </row>
    <row r="55" spans="1:5" x14ac:dyDescent="0.25">
      <c r="A55" s="92"/>
      <c r="B55" s="92"/>
      <c r="C55" s="92"/>
      <c r="D55" s="92"/>
    </row>
    <row r="56" spans="1:5" x14ac:dyDescent="0.25">
      <c r="A56" s="24"/>
      <c r="B56" s="76"/>
      <c r="C56" s="24"/>
      <c r="D56" s="24"/>
    </row>
    <row r="57" spans="1:5" x14ac:dyDescent="0.25">
      <c r="A57" s="45"/>
      <c r="B57" s="45"/>
      <c r="C57" s="45"/>
      <c r="D57" s="45"/>
    </row>
    <row r="58" spans="1:5" x14ac:dyDescent="0.25">
      <c r="A58" s="45"/>
      <c r="B58" s="45"/>
      <c r="C58" s="45"/>
      <c r="D58" s="45"/>
    </row>
  </sheetData>
  <mergeCells count="9">
    <mergeCell ref="A4:E4"/>
    <mergeCell ref="A9:C9"/>
    <mergeCell ref="A29:C29"/>
    <mergeCell ref="A8:H8"/>
    <mergeCell ref="A44:D44"/>
    <mergeCell ref="B38:C38"/>
    <mergeCell ref="A5:E5"/>
    <mergeCell ref="A6:H6"/>
    <mergeCell ref="A7:E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5"/>
  <sheetViews>
    <sheetView zoomScaleNormal="100" workbookViewId="0">
      <selection activeCell="K58" sqref="K58"/>
    </sheetView>
  </sheetViews>
  <sheetFormatPr defaultColWidth="9.33203125" defaultRowHeight="13.2" x14ac:dyDescent="0.25"/>
  <cols>
    <col min="1" max="1" width="35.88671875" style="128" customWidth="1"/>
    <col min="2" max="5" width="17.5546875" style="128" customWidth="1"/>
    <col min="6" max="6" width="7.44140625" style="128" customWidth="1"/>
    <col min="7" max="7" width="10.5546875" style="128" customWidth="1"/>
    <col min="8" max="8" width="2.44140625" style="128" customWidth="1"/>
    <col min="9" max="16384" width="9.33203125" style="128"/>
  </cols>
  <sheetData>
    <row r="1" spans="1:8" x14ac:dyDescent="0.25">
      <c r="A1" s="80" t="s">
        <v>0</v>
      </c>
      <c r="E1" s="81" t="s">
        <v>54</v>
      </c>
    </row>
    <row r="2" spans="1:8" x14ac:dyDescent="0.25">
      <c r="A2" s="80" t="s">
        <v>121</v>
      </c>
      <c r="E2" s="81" t="s">
        <v>125</v>
      </c>
      <c r="F2" s="193">
        <f>'P1 - Přehled'!H2</f>
        <v>1459</v>
      </c>
    </row>
    <row r="3" spans="1:8" x14ac:dyDescent="0.25">
      <c r="A3" s="296" t="s">
        <v>329</v>
      </c>
      <c r="B3" s="296"/>
      <c r="C3" s="296"/>
      <c r="D3" s="296"/>
      <c r="E3" s="296"/>
      <c r="F3" s="296"/>
    </row>
    <row r="4" spans="1:8" x14ac:dyDescent="0.25">
      <c r="A4" s="82"/>
      <c r="B4" s="82"/>
      <c r="C4" s="82"/>
      <c r="D4" s="82"/>
      <c r="E4" s="82"/>
      <c r="F4" s="82"/>
    </row>
    <row r="5" spans="1:8" ht="39" customHeight="1" x14ac:dyDescent="0.25">
      <c r="A5" s="275" t="str">
        <f>'P1 - Přehled'!A6:H6</f>
        <v>Základní škola a Mateřská škola při dětské léčebně, Cvikov, Ústavní 531, příspěvková organizace</v>
      </c>
      <c r="B5" s="285"/>
      <c r="C5" s="285"/>
      <c r="D5" s="285"/>
      <c r="E5" s="285"/>
      <c r="F5" s="285"/>
      <c r="G5" s="187"/>
      <c r="H5" s="187"/>
    </row>
    <row r="6" spans="1:8" x14ac:dyDescent="0.25">
      <c r="A6" s="129"/>
      <c r="B6" s="129"/>
      <c r="C6" s="129"/>
      <c r="D6" s="129"/>
      <c r="E6" s="129"/>
      <c r="F6" s="129"/>
    </row>
    <row r="7" spans="1:8" x14ac:dyDescent="0.25">
      <c r="A7" s="296" t="s">
        <v>313</v>
      </c>
      <c r="B7" s="296"/>
      <c r="C7" s="296"/>
      <c r="D7" s="296"/>
      <c r="E7" s="296"/>
      <c r="F7" s="296"/>
    </row>
    <row r="8" spans="1:8" x14ac:dyDescent="0.25">
      <c r="A8" s="293" t="s">
        <v>55</v>
      </c>
      <c r="B8" s="294" t="s">
        <v>56</v>
      </c>
      <c r="C8" s="286" t="s">
        <v>230</v>
      </c>
      <c r="D8" s="287"/>
      <c r="E8" s="183" t="s">
        <v>119</v>
      </c>
      <c r="F8" s="84"/>
      <c r="G8" s="85"/>
      <c r="H8" s="85"/>
    </row>
    <row r="9" spans="1:8" x14ac:dyDescent="0.25">
      <c r="A9" s="293" t="s">
        <v>122</v>
      </c>
      <c r="B9" s="294">
        <f>SUM(B10:B12)</f>
        <v>0</v>
      </c>
      <c r="C9" s="288">
        <f>SUM(C10:C12)</f>
        <v>0</v>
      </c>
      <c r="D9" s="289"/>
      <c r="E9" s="297"/>
      <c r="F9" s="297"/>
      <c r="G9" s="85"/>
    </row>
    <row r="10" spans="1:8" x14ac:dyDescent="0.25">
      <c r="A10" s="295"/>
      <c r="B10" s="294"/>
      <c r="C10" s="290"/>
      <c r="D10" s="289"/>
      <c r="E10" s="297"/>
      <c r="F10" s="297"/>
      <c r="G10" s="85"/>
    </row>
    <row r="11" spans="1:8" x14ac:dyDescent="0.25">
      <c r="A11" s="295"/>
      <c r="B11" s="294"/>
      <c r="C11" s="290"/>
      <c r="D11" s="289"/>
      <c r="E11" s="297"/>
      <c r="F11" s="297"/>
      <c r="G11" s="85"/>
    </row>
    <row r="12" spans="1:8" x14ac:dyDescent="0.25">
      <c r="A12" s="295"/>
      <c r="B12" s="294"/>
      <c r="C12" s="290"/>
      <c r="D12" s="289"/>
      <c r="E12" s="85"/>
      <c r="F12" s="85"/>
      <c r="G12" s="85"/>
    </row>
    <row r="13" spans="1:8" x14ac:dyDescent="0.25">
      <c r="A13" s="85"/>
      <c r="B13" s="85"/>
      <c r="C13" s="85"/>
      <c r="D13" s="85"/>
      <c r="E13" s="85"/>
      <c r="F13" s="81"/>
      <c r="G13" s="85"/>
    </row>
    <row r="14" spans="1:8" x14ac:dyDescent="0.25">
      <c r="A14" s="296" t="s">
        <v>254</v>
      </c>
      <c r="B14" s="296"/>
      <c r="C14" s="296"/>
      <c r="D14" s="296"/>
      <c r="E14" s="296"/>
      <c r="F14" s="296"/>
      <c r="G14" s="85"/>
    </row>
    <row r="15" spans="1:8" x14ac:dyDescent="0.25">
      <c r="A15" s="286" t="s">
        <v>55</v>
      </c>
      <c r="B15" s="287"/>
      <c r="C15" s="83" t="s">
        <v>230</v>
      </c>
      <c r="D15" s="83" t="s">
        <v>277</v>
      </c>
    </row>
    <row r="16" spans="1:8" x14ac:dyDescent="0.25">
      <c r="A16" s="293" t="s">
        <v>57</v>
      </c>
      <c r="B16" s="294"/>
      <c r="C16" s="87">
        <f>SUM(C17:C20)</f>
        <v>0</v>
      </c>
      <c r="D16" s="200" t="s">
        <v>285</v>
      </c>
    </row>
    <row r="17" spans="1:7" x14ac:dyDescent="0.25">
      <c r="A17" s="295"/>
      <c r="B17" s="294"/>
      <c r="C17" s="90"/>
      <c r="D17" s="198"/>
    </row>
    <row r="18" spans="1:7" x14ac:dyDescent="0.25">
      <c r="A18" s="295"/>
      <c r="B18" s="294"/>
      <c r="C18" s="90"/>
      <c r="D18" s="198"/>
    </row>
    <row r="19" spans="1:7" x14ac:dyDescent="0.25">
      <c r="A19" s="295"/>
      <c r="B19" s="294"/>
      <c r="C19" s="90"/>
      <c r="D19" s="198"/>
      <c r="E19" s="291"/>
      <c r="F19" s="292"/>
    </row>
    <row r="20" spans="1:7" x14ac:dyDescent="0.25">
      <c r="A20" s="295"/>
      <c r="B20" s="294"/>
      <c r="C20" s="90"/>
      <c r="D20" s="88"/>
    </row>
    <row r="21" spans="1:7" x14ac:dyDescent="0.25">
      <c r="A21" s="293" t="s">
        <v>58</v>
      </c>
      <c r="B21" s="294">
        <f>SUM(B22:B27)</f>
        <v>0</v>
      </c>
      <c r="C21" s="87">
        <f>SUM(C22:C27)</f>
        <v>0</v>
      </c>
      <c r="D21" s="200" t="s">
        <v>285</v>
      </c>
    </row>
    <row r="22" spans="1:7" x14ac:dyDescent="0.25">
      <c r="A22" s="295"/>
      <c r="B22" s="294"/>
      <c r="C22" s="90"/>
      <c r="D22" s="88"/>
    </row>
    <row r="23" spans="1:7" x14ac:dyDescent="0.25">
      <c r="A23" s="295"/>
      <c r="B23" s="294"/>
      <c r="C23" s="90"/>
      <c r="D23" s="88"/>
    </row>
    <row r="24" spans="1:7" x14ac:dyDescent="0.25">
      <c r="A24" s="295"/>
      <c r="B24" s="294"/>
      <c r="C24" s="90"/>
      <c r="D24" s="88"/>
    </row>
    <row r="25" spans="1:7" x14ac:dyDescent="0.25">
      <c r="A25" s="295"/>
      <c r="B25" s="294"/>
      <c r="C25" s="90"/>
      <c r="D25" s="88"/>
    </row>
    <row r="26" spans="1:7" x14ac:dyDescent="0.25">
      <c r="A26" s="295"/>
      <c r="B26" s="294"/>
      <c r="C26" s="237"/>
      <c r="D26" s="88"/>
    </row>
    <row r="27" spans="1:7" x14ac:dyDescent="0.25">
      <c r="A27" s="295"/>
      <c r="B27" s="294"/>
      <c r="C27" s="90"/>
      <c r="D27" s="88"/>
    </row>
    <row r="28" spans="1:7" x14ac:dyDescent="0.25">
      <c r="A28" s="85"/>
      <c r="B28" s="85"/>
      <c r="C28" s="85"/>
      <c r="D28" s="91"/>
      <c r="E28" s="85"/>
      <c r="F28" s="85"/>
      <c r="G28" s="85"/>
    </row>
    <row r="29" spans="1:7" s="85" customFormat="1" ht="15" customHeight="1" x14ac:dyDescent="0.2">
      <c r="A29" s="85" t="s">
        <v>289</v>
      </c>
      <c r="B29" s="260" t="s">
        <v>340</v>
      </c>
      <c r="C29" s="260"/>
      <c r="D29" s="192" t="s">
        <v>337</v>
      </c>
      <c r="E29" s="85" t="s">
        <v>44</v>
      </c>
    </row>
    <row r="30" spans="1:7" s="85" customFormat="1" ht="15" customHeight="1" x14ac:dyDescent="0.2">
      <c r="B30" s="13"/>
      <c r="C30" s="13"/>
      <c r="D30" s="91"/>
    </row>
    <row r="31" spans="1:7" s="85" customFormat="1" ht="15" customHeight="1" x14ac:dyDescent="0.2">
      <c r="A31" s="85" t="s">
        <v>290</v>
      </c>
      <c r="B31" s="260" t="s">
        <v>341</v>
      </c>
      <c r="C31" s="260"/>
      <c r="D31" s="192" t="s">
        <v>337</v>
      </c>
      <c r="E31" s="85" t="s">
        <v>44</v>
      </c>
    </row>
    <row r="32" spans="1:7" s="85" customFormat="1" ht="15" customHeight="1" x14ac:dyDescent="0.25">
      <c r="B32" s="183"/>
      <c r="C32" s="183"/>
      <c r="D32" s="91"/>
    </row>
    <row r="33" spans="1:7" s="85" customFormat="1" ht="15" customHeight="1" x14ac:dyDescent="0.25">
      <c r="A33" s="85" t="s">
        <v>288</v>
      </c>
      <c r="B33" s="259" t="s">
        <v>255</v>
      </c>
      <c r="C33" s="259"/>
      <c r="D33" s="192" t="s">
        <v>345</v>
      </c>
      <c r="E33" s="85" t="s">
        <v>44</v>
      </c>
    </row>
    <row r="34" spans="1:7" x14ac:dyDescent="0.25">
      <c r="A34" s="85"/>
      <c r="B34" s="85"/>
      <c r="C34" s="85"/>
      <c r="D34" s="85"/>
      <c r="E34" s="85"/>
      <c r="F34" s="85"/>
      <c r="G34" s="85"/>
    </row>
    <row r="36" spans="1:7" x14ac:dyDescent="0.25">
      <c r="A36" s="80" t="s">
        <v>0</v>
      </c>
      <c r="E36" s="81" t="s">
        <v>54</v>
      </c>
    </row>
    <row r="37" spans="1:7" x14ac:dyDescent="0.25">
      <c r="A37" s="80" t="s">
        <v>121</v>
      </c>
      <c r="E37" s="81" t="s">
        <v>125</v>
      </c>
      <c r="F37" s="193">
        <f>'P1 - Přehled'!H2</f>
        <v>1459</v>
      </c>
    </row>
    <row r="38" spans="1:7" x14ac:dyDescent="0.25">
      <c r="A38" s="296" t="s">
        <v>330</v>
      </c>
      <c r="B38" s="296"/>
      <c r="C38" s="296"/>
      <c r="D38" s="296"/>
      <c r="E38" s="296"/>
      <c r="F38" s="296"/>
    </row>
    <row r="39" spans="1:7" x14ac:dyDescent="0.25">
      <c r="A39" s="82"/>
      <c r="B39" s="82"/>
      <c r="C39" s="82"/>
      <c r="D39" s="82"/>
      <c r="E39" s="82"/>
      <c r="F39" s="82"/>
    </row>
    <row r="40" spans="1:7" ht="39" customHeight="1" x14ac:dyDescent="0.25">
      <c r="A40" s="275" t="str">
        <f>'P1 - Přehled'!A6:H6</f>
        <v>Základní škola a Mateřská škola při dětské léčebně, Cvikov, Ústavní 531, příspěvková organizace</v>
      </c>
      <c r="B40" s="285"/>
      <c r="C40" s="285"/>
      <c r="D40" s="285"/>
      <c r="E40" s="285"/>
      <c r="F40" s="285"/>
    </row>
    <row r="41" spans="1:7" x14ac:dyDescent="0.25">
      <c r="A41" s="129"/>
      <c r="B41" s="129"/>
      <c r="C41" s="129"/>
      <c r="D41" s="129"/>
      <c r="E41" s="129"/>
      <c r="F41" s="129"/>
    </row>
    <row r="42" spans="1:7" x14ac:dyDescent="0.25">
      <c r="A42" s="296" t="s">
        <v>278</v>
      </c>
      <c r="B42" s="296"/>
      <c r="C42" s="296"/>
      <c r="D42" s="296"/>
      <c r="E42" s="296"/>
      <c r="F42" s="296"/>
    </row>
    <row r="43" spans="1:7" x14ac:dyDescent="0.25">
      <c r="A43" s="83" t="s">
        <v>55</v>
      </c>
      <c r="B43" s="83" t="s">
        <v>277</v>
      </c>
      <c r="C43" s="83" t="s">
        <v>280</v>
      </c>
      <c r="D43" s="83" t="s">
        <v>281</v>
      </c>
      <c r="E43" s="83" t="s">
        <v>331</v>
      </c>
      <c r="F43" s="183" t="s">
        <v>119</v>
      </c>
      <c r="G43" s="84"/>
    </row>
    <row r="44" spans="1:7" x14ac:dyDescent="0.25">
      <c r="A44" s="86" t="s">
        <v>279</v>
      </c>
      <c r="B44" s="200" t="s">
        <v>285</v>
      </c>
      <c r="C44" s="87">
        <f>SUM(C45:C47)</f>
        <v>0</v>
      </c>
      <c r="D44" s="87">
        <f t="shared" ref="D44:E44" si="0">SUM(D45:D47)</f>
        <v>0</v>
      </c>
      <c r="E44" s="87">
        <f t="shared" si="0"/>
        <v>0</v>
      </c>
      <c r="F44" s="297"/>
      <c r="G44" s="297"/>
    </row>
    <row r="45" spans="1:7" x14ac:dyDescent="0.25">
      <c r="A45" s="88"/>
      <c r="B45" s="198"/>
      <c r="C45" s="257"/>
      <c r="D45" s="257"/>
      <c r="E45" s="257"/>
      <c r="F45" s="297"/>
      <c r="G45" s="297"/>
    </row>
    <row r="46" spans="1:7" x14ac:dyDescent="0.25">
      <c r="A46" s="88"/>
      <c r="B46" s="198"/>
      <c r="C46" s="257"/>
      <c r="D46" s="257"/>
      <c r="E46" s="257"/>
      <c r="F46" s="297"/>
      <c r="G46" s="297"/>
    </row>
    <row r="47" spans="1:7" x14ac:dyDescent="0.25">
      <c r="A47" s="88"/>
      <c r="B47" s="198"/>
      <c r="C47" s="257"/>
      <c r="D47" s="257"/>
      <c r="E47" s="257"/>
      <c r="F47" s="85"/>
      <c r="G47" s="85"/>
    </row>
    <row r="48" spans="1:7" x14ac:dyDescent="0.25">
      <c r="A48" s="85"/>
      <c r="B48" s="85"/>
      <c r="C48" s="85"/>
      <c r="D48" s="85"/>
      <c r="E48" s="85"/>
      <c r="F48" s="81"/>
    </row>
    <row r="49" spans="1:6" x14ac:dyDescent="0.25">
      <c r="A49" s="296" t="s">
        <v>282</v>
      </c>
      <c r="B49" s="296"/>
      <c r="C49" s="296"/>
      <c r="D49" s="296"/>
      <c r="E49" s="296"/>
      <c r="F49" s="296"/>
    </row>
    <row r="50" spans="1:6" ht="30.6" x14ac:dyDescent="0.25">
      <c r="A50" s="83" t="s">
        <v>55</v>
      </c>
      <c r="B50" s="83" t="s">
        <v>277</v>
      </c>
      <c r="C50" s="199" t="s">
        <v>283</v>
      </c>
      <c r="D50" s="199" t="s">
        <v>284</v>
      </c>
      <c r="E50" s="199" t="s">
        <v>315</v>
      </c>
      <c r="F50" s="85" t="s">
        <v>119</v>
      </c>
    </row>
    <row r="51" spans="1:6" x14ac:dyDescent="0.25">
      <c r="A51" s="89" t="s">
        <v>286</v>
      </c>
      <c r="B51" s="83" t="s">
        <v>285</v>
      </c>
      <c r="C51" s="87">
        <f>SUM(C52:C58)</f>
        <v>0</v>
      </c>
      <c r="D51" s="87">
        <f t="shared" ref="D51" si="1">SUM(D52:D58)</f>
        <v>0</v>
      </c>
      <c r="E51" s="87">
        <f>SUM(E52:E58)</f>
        <v>0</v>
      </c>
      <c r="F51" s="85"/>
    </row>
    <row r="52" spans="1:6" x14ac:dyDescent="0.25">
      <c r="A52" s="255"/>
      <c r="B52" s="256"/>
      <c r="C52" s="90"/>
      <c r="D52" s="90"/>
      <c r="E52" s="90"/>
      <c r="F52" s="85"/>
    </row>
    <row r="53" spans="1:6" x14ac:dyDescent="0.25">
      <c r="A53" s="255"/>
      <c r="B53" s="198"/>
      <c r="C53" s="90"/>
      <c r="D53" s="90"/>
      <c r="E53" s="90"/>
      <c r="F53" s="85"/>
    </row>
    <row r="54" spans="1:6" x14ac:dyDescent="0.25">
      <c r="A54" s="88"/>
      <c r="B54" s="198"/>
      <c r="C54" s="90"/>
      <c r="D54" s="90"/>
      <c r="E54" s="90"/>
      <c r="F54" s="85"/>
    </row>
    <row r="55" spans="1:6" x14ac:dyDescent="0.25">
      <c r="A55" s="88"/>
      <c r="B55" s="198"/>
      <c r="C55" s="90"/>
      <c r="D55" s="90"/>
      <c r="E55" s="90"/>
      <c r="F55" s="85"/>
    </row>
    <row r="56" spans="1:6" s="246" customFormat="1" x14ac:dyDescent="0.25">
      <c r="A56" s="244"/>
      <c r="B56" s="245"/>
      <c r="C56" s="237"/>
      <c r="D56" s="237"/>
      <c r="E56" s="237"/>
      <c r="F56" s="80"/>
    </row>
    <row r="57" spans="1:6" x14ac:dyDescent="0.25">
      <c r="A57" s="88"/>
      <c r="B57" s="198"/>
      <c r="C57" s="90"/>
      <c r="D57" s="90"/>
      <c r="E57" s="90"/>
      <c r="F57" s="85"/>
    </row>
    <row r="58" spans="1:6" x14ac:dyDescent="0.25">
      <c r="A58" s="88"/>
      <c r="B58" s="198"/>
      <c r="C58" s="90"/>
      <c r="D58" s="90"/>
      <c r="E58" s="90"/>
      <c r="F58" s="85"/>
    </row>
    <row r="59" spans="1:6" x14ac:dyDescent="0.25">
      <c r="A59" s="85"/>
      <c r="B59" s="85"/>
      <c r="C59" s="85"/>
      <c r="D59" s="91"/>
      <c r="E59" s="85"/>
      <c r="F59" s="85"/>
    </row>
    <row r="60" spans="1:6" x14ac:dyDescent="0.2">
      <c r="A60" s="85" t="s">
        <v>289</v>
      </c>
      <c r="B60" s="260" t="s">
        <v>340</v>
      </c>
      <c r="C60" s="260"/>
      <c r="D60" s="192" t="s">
        <v>337</v>
      </c>
      <c r="E60" s="85" t="s">
        <v>44</v>
      </c>
      <c r="F60" s="85"/>
    </row>
    <row r="61" spans="1:6" x14ac:dyDescent="0.2">
      <c r="A61" s="85"/>
      <c r="B61" s="13"/>
      <c r="C61" s="13"/>
      <c r="D61" s="91"/>
      <c r="E61" s="85"/>
      <c r="F61" s="85"/>
    </row>
    <row r="62" spans="1:6" x14ac:dyDescent="0.2">
      <c r="A62" s="85" t="s">
        <v>290</v>
      </c>
      <c r="B62" s="260" t="s">
        <v>341</v>
      </c>
      <c r="C62" s="260"/>
      <c r="D62" s="192" t="s">
        <v>337</v>
      </c>
      <c r="E62" s="85" t="s">
        <v>44</v>
      </c>
      <c r="F62" s="85"/>
    </row>
    <row r="63" spans="1:6" x14ac:dyDescent="0.25">
      <c r="A63" s="85"/>
      <c r="B63" s="183"/>
      <c r="C63" s="183"/>
      <c r="D63" s="91"/>
      <c r="E63" s="85"/>
      <c r="F63" s="85"/>
    </row>
    <row r="64" spans="1:6" x14ac:dyDescent="0.25">
      <c r="A64" s="85" t="s">
        <v>288</v>
      </c>
      <c r="B64" s="259" t="s">
        <v>255</v>
      </c>
      <c r="C64" s="259"/>
      <c r="D64" s="192" t="s">
        <v>345</v>
      </c>
      <c r="E64" s="85" t="s">
        <v>44</v>
      </c>
      <c r="F64" s="85"/>
    </row>
    <row r="65" spans="1:6" x14ac:dyDescent="0.25">
      <c r="A65" s="85"/>
      <c r="B65" s="85"/>
      <c r="C65" s="85"/>
      <c r="D65" s="85"/>
      <c r="E65" s="85"/>
      <c r="F65" s="85"/>
    </row>
  </sheetData>
  <mergeCells count="42">
    <mergeCell ref="A5:F5"/>
    <mergeCell ref="A3:F3"/>
    <mergeCell ref="B29:C29"/>
    <mergeCell ref="B31:C31"/>
    <mergeCell ref="A7:F7"/>
    <mergeCell ref="A14:F14"/>
    <mergeCell ref="E9:F9"/>
    <mergeCell ref="E10:F10"/>
    <mergeCell ref="E11:F11"/>
    <mergeCell ref="A16:B16"/>
    <mergeCell ref="A15:B15"/>
    <mergeCell ref="A17:B17"/>
    <mergeCell ref="A18:B18"/>
    <mergeCell ref="A19:B19"/>
    <mergeCell ref="A20:B20"/>
    <mergeCell ref="E19:F19"/>
    <mergeCell ref="A21:B21"/>
    <mergeCell ref="A27:B27"/>
    <mergeCell ref="A10:B10"/>
    <mergeCell ref="A11:B11"/>
    <mergeCell ref="A12:B12"/>
    <mergeCell ref="A26:B26"/>
    <mergeCell ref="A25:B25"/>
    <mergeCell ref="A22:B22"/>
    <mergeCell ref="A23:B23"/>
    <mergeCell ref="A24:B24"/>
    <mergeCell ref="B60:C60"/>
    <mergeCell ref="B62:C62"/>
    <mergeCell ref="C8:D8"/>
    <mergeCell ref="C9:D9"/>
    <mergeCell ref="C10:D10"/>
    <mergeCell ref="C11:D11"/>
    <mergeCell ref="C12:D12"/>
    <mergeCell ref="A8:B8"/>
    <mergeCell ref="A9:B9"/>
    <mergeCell ref="A49:F49"/>
    <mergeCell ref="A38:F38"/>
    <mergeCell ref="A40:F40"/>
    <mergeCell ref="A42:F42"/>
    <mergeCell ref="F44:G44"/>
    <mergeCell ref="F45:G45"/>
    <mergeCell ref="F46:G46"/>
  </mergeCells>
  <phoneticPr fontId="2" type="noConversion"/>
  <pageMargins left="0.78740157499999996" right="0.78740157499999996" top="0.984251969" bottom="0.984251969" header="0.4921259845" footer="0.4921259845"/>
  <pageSetup paperSize="9" scale="99" orientation="landscape" horizontalDpi="300" verticalDpi="300" r:id="rId1"/>
  <headerFooter alignWithMargins="0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6"/>
  <sheetViews>
    <sheetView zoomScaleNormal="100" workbookViewId="0">
      <selection activeCell="N22" sqref="N22"/>
    </sheetView>
  </sheetViews>
  <sheetFormatPr defaultColWidth="9.33203125" defaultRowHeight="13.2" x14ac:dyDescent="0.25"/>
  <cols>
    <col min="1" max="1" width="3.44140625" style="47" customWidth="1"/>
    <col min="2" max="2" width="9.33203125" style="47"/>
    <col min="3" max="3" width="11.33203125" style="47" customWidth="1"/>
    <col min="4" max="5" width="9.33203125" style="47"/>
    <col min="6" max="6" width="8.5546875" style="47" customWidth="1"/>
    <col min="7" max="7" width="19.33203125" style="47" customWidth="1"/>
    <col min="8" max="16384" width="9.33203125" style="47"/>
  </cols>
  <sheetData>
    <row r="1" spans="1:9" x14ac:dyDescent="0.25">
      <c r="A1" s="13" t="s">
        <v>0</v>
      </c>
      <c r="B1" s="13"/>
      <c r="C1" s="13"/>
      <c r="D1" s="13"/>
      <c r="E1" s="13"/>
      <c r="G1" s="75" t="s">
        <v>59</v>
      </c>
      <c r="I1" s="13"/>
    </row>
    <row r="2" spans="1:9" x14ac:dyDescent="0.25">
      <c r="A2" s="13" t="s">
        <v>121</v>
      </c>
      <c r="B2" s="13"/>
      <c r="C2" s="13"/>
      <c r="D2" s="13"/>
      <c r="E2" s="13"/>
      <c r="G2" s="75" t="s">
        <v>125</v>
      </c>
      <c r="H2" s="75">
        <f>'P1 - Přehled'!H2</f>
        <v>1459</v>
      </c>
      <c r="I2" s="13"/>
    </row>
    <row r="3" spans="1:9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298" t="s">
        <v>332</v>
      </c>
      <c r="B4" s="299"/>
      <c r="C4" s="299"/>
      <c r="D4" s="299"/>
      <c r="E4" s="299"/>
      <c r="F4" s="299"/>
      <c r="G4" s="299"/>
      <c r="H4" s="13"/>
      <c r="I4" s="13"/>
    </row>
    <row r="5" spans="1:9" x14ac:dyDescent="0.25">
      <c r="A5" s="13"/>
      <c r="B5" s="13"/>
      <c r="C5" s="301" t="s">
        <v>246</v>
      </c>
      <c r="D5" s="301"/>
      <c r="E5" s="301"/>
      <c r="F5" s="301"/>
      <c r="G5" s="301"/>
      <c r="H5" s="13"/>
      <c r="I5" s="13"/>
    </row>
    <row r="6" spans="1:9" x14ac:dyDescent="0.25">
      <c r="A6" s="273"/>
      <c r="B6" s="279"/>
      <c r="C6" s="279"/>
      <c r="D6" s="279"/>
      <c r="E6" s="279"/>
      <c r="F6" s="279"/>
      <c r="G6" s="279"/>
      <c r="H6" s="13"/>
      <c r="I6" s="13"/>
    </row>
    <row r="7" spans="1:9" ht="37.5" customHeight="1" x14ac:dyDescent="0.25">
      <c r="A7" s="275" t="str">
        <f>'P1 - Přehled'!A6:H6</f>
        <v>Základní škola a Mateřská škola při dětské léčebně, Cvikov, Ústavní 531, příspěvková organizace</v>
      </c>
      <c r="B7" s="275"/>
      <c r="C7" s="275"/>
      <c r="D7" s="275"/>
      <c r="E7" s="275"/>
      <c r="F7" s="275"/>
      <c r="G7" s="275"/>
      <c r="H7" s="13"/>
      <c r="I7" s="13"/>
    </row>
    <row r="8" spans="1:9" x14ac:dyDescent="0.25">
      <c r="A8" s="273"/>
      <c r="B8" s="279"/>
      <c r="C8" s="279"/>
      <c r="D8" s="279"/>
      <c r="E8" s="279"/>
      <c r="F8" s="279"/>
      <c r="G8" s="279"/>
      <c r="H8" s="13"/>
      <c r="I8" s="13"/>
    </row>
    <row r="9" spans="1:9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9" ht="13.8" thickBot="1" x14ac:dyDescent="0.3">
      <c r="A10" s="13"/>
      <c r="B10" s="25" t="s">
        <v>235</v>
      </c>
      <c r="C10" s="13"/>
      <c r="D10" s="13"/>
      <c r="E10" s="13"/>
      <c r="F10" s="13"/>
      <c r="G10" s="13"/>
      <c r="H10" s="13"/>
      <c r="I10" s="13"/>
    </row>
    <row r="11" spans="1:9" x14ac:dyDescent="0.25">
      <c r="A11" s="179" t="s">
        <v>60</v>
      </c>
      <c r="B11" s="175" t="s">
        <v>64</v>
      </c>
      <c r="C11" s="176"/>
      <c r="D11" s="176"/>
      <c r="E11" s="176"/>
      <c r="F11" s="177"/>
      <c r="G11" s="138">
        <v>4702765</v>
      </c>
      <c r="H11" s="13"/>
      <c r="I11" s="13"/>
    </row>
    <row r="12" spans="1:9" x14ac:dyDescent="0.25">
      <c r="A12" s="180" t="s">
        <v>61</v>
      </c>
      <c r="B12" s="147" t="s">
        <v>66</v>
      </c>
      <c r="C12" s="178"/>
      <c r="D12" s="178"/>
      <c r="E12" s="178"/>
      <c r="F12" s="11"/>
      <c r="G12" s="139"/>
      <c r="H12" s="13"/>
      <c r="I12" s="13"/>
    </row>
    <row r="13" spans="1:9" ht="13.8" thickBot="1" x14ac:dyDescent="0.3">
      <c r="A13" s="77" t="s">
        <v>62</v>
      </c>
      <c r="B13" s="78" t="s">
        <v>68</v>
      </c>
      <c r="C13" s="79"/>
      <c r="D13" s="79"/>
      <c r="E13" s="79" t="s">
        <v>244</v>
      </c>
      <c r="F13" s="174"/>
      <c r="G13" s="72">
        <f>SUM(G11:G12)</f>
        <v>4702765</v>
      </c>
      <c r="H13" s="13"/>
      <c r="I13" s="13"/>
    </row>
    <row r="14" spans="1:9" x14ac:dyDescent="0.25">
      <c r="A14" s="179" t="s">
        <v>63</v>
      </c>
      <c r="B14" s="175" t="s">
        <v>275</v>
      </c>
      <c r="C14" s="176"/>
      <c r="D14" s="176"/>
      <c r="E14" s="176"/>
      <c r="F14" s="177"/>
      <c r="G14" s="138">
        <v>1589535</v>
      </c>
      <c r="H14" s="13"/>
      <c r="I14" s="13"/>
    </row>
    <row r="15" spans="1:9" x14ac:dyDescent="0.25">
      <c r="A15" s="180" t="s">
        <v>65</v>
      </c>
      <c r="B15" s="147" t="s">
        <v>311</v>
      </c>
      <c r="C15" s="178"/>
      <c r="D15" s="178"/>
      <c r="E15" s="178"/>
      <c r="F15" s="11"/>
      <c r="G15" s="139">
        <v>47028</v>
      </c>
      <c r="H15" s="13"/>
      <c r="I15" s="13"/>
    </row>
    <row r="16" spans="1:9" x14ac:dyDescent="0.25">
      <c r="A16" s="180" t="s">
        <v>67</v>
      </c>
      <c r="B16" s="147" t="s">
        <v>70</v>
      </c>
      <c r="C16" s="178"/>
      <c r="D16" s="178"/>
      <c r="E16" s="178"/>
      <c r="F16" s="11"/>
      <c r="G16" s="139">
        <v>62765</v>
      </c>
      <c r="H16" s="13"/>
      <c r="I16" s="13"/>
    </row>
    <row r="17" spans="1:9" ht="13.8" thickBot="1" x14ac:dyDescent="0.3">
      <c r="A17" s="77" t="s">
        <v>69</v>
      </c>
      <c r="B17" s="78" t="s">
        <v>71</v>
      </c>
      <c r="C17" s="79"/>
      <c r="D17" s="79"/>
      <c r="E17" s="79" t="s">
        <v>245</v>
      </c>
      <c r="F17" s="174"/>
      <c r="G17" s="72">
        <f>SUM(G13:G16)</f>
        <v>6402093</v>
      </c>
      <c r="H17" s="13"/>
      <c r="I17" s="13"/>
    </row>
    <row r="18" spans="1:9" x14ac:dyDescent="0.25">
      <c r="A18" s="13"/>
      <c r="B18" s="13"/>
      <c r="C18" s="13"/>
      <c r="D18" s="13"/>
      <c r="E18" s="13"/>
      <c r="F18" s="13"/>
      <c r="G18" s="13"/>
      <c r="H18" s="13"/>
      <c r="I18" s="13"/>
    </row>
    <row r="19" spans="1:9" ht="13.8" thickBot="1" x14ac:dyDescent="0.3">
      <c r="A19" s="13"/>
      <c r="B19" s="25" t="s">
        <v>295</v>
      </c>
      <c r="C19" s="25"/>
      <c r="D19" s="25"/>
      <c r="E19" s="25"/>
      <c r="F19" s="25"/>
      <c r="G19" s="25"/>
      <c r="H19" s="13"/>
      <c r="I19" s="13"/>
    </row>
    <row r="20" spans="1:9" x14ac:dyDescent="0.25">
      <c r="A20" s="179" t="s">
        <v>299</v>
      </c>
      <c r="B20" s="175" t="s">
        <v>296</v>
      </c>
      <c r="C20" s="176"/>
      <c r="D20" s="176"/>
      <c r="E20" s="176"/>
      <c r="F20" s="177"/>
      <c r="G20" s="238">
        <v>8.57</v>
      </c>
      <c r="H20" s="13"/>
      <c r="I20" s="13"/>
    </row>
    <row r="21" spans="1:9" ht="13.8" thickBot="1" x14ac:dyDescent="0.3">
      <c r="A21" s="239" t="s">
        <v>298</v>
      </c>
      <c r="B21" s="240" t="s">
        <v>297</v>
      </c>
      <c r="C21" s="241"/>
      <c r="D21" s="241"/>
      <c r="E21" s="241"/>
      <c r="F21" s="242"/>
      <c r="G21" s="243">
        <v>9</v>
      </c>
      <c r="H21" s="13"/>
      <c r="I21" s="13"/>
    </row>
    <row r="22" spans="1:9" x14ac:dyDescent="0.25">
      <c r="A22" s="13"/>
      <c r="B22" s="13"/>
      <c r="C22" s="13"/>
      <c r="D22" s="13"/>
      <c r="E22" s="13"/>
      <c r="F22" s="13"/>
      <c r="G22" s="13"/>
      <c r="H22" s="13"/>
      <c r="I22" s="13"/>
    </row>
    <row r="23" spans="1:9" x14ac:dyDescent="0.25">
      <c r="A23" s="13"/>
      <c r="B23" s="13"/>
      <c r="C23" s="13"/>
      <c r="D23" s="13"/>
      <c r="E23" s="13"/>
      <c r="F23" s="13"/>
      <c r="G23" s="13"/>
      <c r="H23" s="13"/>
      <c r="I23" s="13"/>
    </row>
    <row r="24" spans="1:9" x14ac:dyDescent="0.25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21" customFormat="1" x14ac:dyDescent="0.25">
      <c r="A25"/>
      <c r="B25" s="13" t="s">
        <v>287</v>
      </c>
      <c r="C25" s="13"/>
      <c r="D25" s="260" t="s">
        <v>340</v>
      </c>
      <c r="E25" s="260"/>
      <c r="F25" s="75" t="s">
        <v>126</v>
      </c>
      <c r="G25" s="194">
        <v>45726</v>
      </c>
      <c r="H25" s="13" t="s">
        <v>44</v>
      </c>
      <c r="I25" s="13"/>
    </row>
    <row r="26" spans="1:9" s="121" customFormat="1" x14ac:dyDescent="0.25">
      <c r="A26"/>
      <c r="B26" s="13"/>
      <c r="C26" s="13"/>
      <c r="D26" s="13"/>
      <c r="E26" s="13"/>
      <c r="F26" s="75"/>
      <c r="G26" s="188"/>
      <c r="H26" s="13"/>
      <c r="I26" s="13"/>
    </row>
    <row r="27" spans="1:9" s="121" customFormat="1" x14ac:dyDescent="0.25">
      <c r="A27"/>
      <c r="B27" s="13" t="s">
        <v>333</v>
      </c>
      <c r="C27" s="13"/>
      <c r="D27" s="260" t="s">
        <v>342</v>
      </c>
      <c r="E27" s="260"/>
      <c r="F27" s="75" t="s">
        <v>126</v>
      </c>
      <c r="G27" s="194">
        <v>45726</v>
      </c>
      <c r="H27" s="13" t="s">
        <v>44</v>
      </c>
      <c r="I27" s="13"/>
    </row>
    <row r="28" spans="1:9" s="121" customFormat="1" x14ac:dyDescent="0.25">
      <c r="A28"/>
      <c r="B28" s="13"/>
      <c r="C28" s="13"/>
      <c r="D28" s="13"/>
      <c r="E28" s="13"/>
      <c r="F28" s="75"/>
      <c r="G28" s="188"/>
      <c r="H28" s="13"/>
      <c r="I28" s="13"/>
    </row>
    <row r="29" spans="1:9" s="121" customFormat="1" x14ac:dyDescent="0.25">
      <c r="A29"/>
      <c r="B29" s="13" t="s">
        <v>291</v>
      </c>
      <c r="C29" s="13"/>
      <c r="D29" s="260" t="s">
        <v>255</v>
      </c>
      <c r="E29" s="260"/>
      <c r="F29" s="75" t="s">
        <v>43</v>
      </c>
      <c r="G29" s="194">
        <v>45762</v>
      </c>
      <c r="H29" s="13" t="s">
        <v>44</v>
      </c>
      <c r="I29" s="13"/>
    </row>
    <row r="30" spans="1:9" x14ac:dyDescent="0.25">
      <c r="A30"/>
      <c r="B30"/>
      <c r="C30"/>
      <c r="D30"/>
      <c r="E30"/>
      <c r="F30"/>
      <c r="G30"/>
      <c r="H30" s="13"/>
      <c r="I30" s="13"/>
    </row>
    <row r="31" spans="1:9" customFormat="1" ht="15" customHeight="1" x14ac:dyDescent="0.25"/>
    <row r="32" spans="1:9" customFormat="1" ht="15" customHeight="1" x14ac:dyDescent="0.25">
      <c r="B32" s="300"/>
      <c r="C32" s="300"/>
      <c r="D32" s="300"/>
    </row>
    <row r="33" spans="1:9" customFormat="1" ht="15" customHeight="1" x14ac:dyDescent="0.25">
      <c r="A33" s="13"/>
      <c r="B33" s="13"/>
      <c r="C33" s="13"/>
      <c r="D33" s="13"/>
      <c r="E33" s="13"/>
      <c r="F33" s="13"/>
      <c r="G33" s="13"/>
    </row>
    <row r="34" spans="1:9" customFormat="1" ht="15" customHeight="1" x14ac:dyDescent="0.25">
      <c r="A34" s="13"/>
      <c r="B34" s="13"/>
      <c r="C34" s="13"/>
      <c r="D34" s="13"/>
      <c r="E34" s="13"/>
      <c r="F34" s="13"/>
      <c r="G34" s="13"/>
    </row>
    <row r="35" spans="1:9" customFormat="1" ht="15" customHeight="1" x14ac:dyDescent="0.25">
      <c r="A35" s="13"/>
      <c r="B35" s="13"/>
      <c r="C35" s="13"/>
      <c r="D35" s="13"/>
      <c r="E35" s="13"/>
      <c r="F35" s="13"/>
      <c r="G35" s="13"/>
    </row>
    <row r="36" spans="1:9" customFormat="1" ht="15" customHeight="1" x14ac:dyDescent="0.25">
      <c r="A36" s="13"/>
      <c r="B36" s="13"/>
      <c r="C36" s="13"/>
      <c r="D36" s="13"/>
      <c r="E36" s="13"/>
      <c r="F36" s="13"/>
      <c r="G36" s="13"/>
    </row>
    <row r="37" spans="1:9" x14ac:dyDescent="0.25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5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5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5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5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25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25">
      <c r="A43" s="13"/>
      <c r="B43" s="13"/>
      <c r="C43" s="13"/>
      <c r="D43" s="13"/>
      <c r="E43" s="13"/>
      <c r="F43" s="13"/>
      <c r="G43" s="13"/>
      <c r="H43" s="13"/>
      <c r="I43" s="13"/>
    </row>
    <row r="44" spans="1:9" x14ac:dyDescent="0.25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5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5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5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5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5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5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5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5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5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5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5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5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5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5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5">
      <c r="A63" s="13"/>
      <c r="B63" s="13"/>
      <c r="C63" s="13"/>
      <c r="D63" s="13"/>
      <c r="E63" s="13"/>
      <c r="F63" s="13"/>
      <c r="G63" s="13"/>
      <c r="H63" s="13"/>
      <c r="I63" s="13"/>
    </row>
    <row r="64" spans="1:9" x14ac:dyDescent="0.25">
      <c r="A64" s="13"/>
      <c r="B64" s="13"/>
      <c r="C64" s="13"/>
      <c r="D64" s="13"/>
      <c r="E64" s="13"/>
      <c r="F64" s="13"/>
      <c r="G64" s="13"/>
      <c r="H64" s="13"/>
      <c r="I64" s="13"/>
    </row>
    <row r="65" spans="1:9" x14ac:dyDescent="0.25">
      <c r="A65" s="13"/>
      <c r="B65" s="13"/>
      <c r="C65" s="13"/>
      <c r="D65" s="13"/>
      <c r="E65" s="13"/>
      <c r="F65" s="13"/>
      <c r="G65" s="13"/>
      <c r="H65" s="13"/>
      <c r="I65" s="13"/>
    </row>
    <row r="66" spans="1:9" x14ac:dyDescent="0.25">
      <c r="A66" s="13"/>
      <c r="B66" s="13"/>
      <c r="C66" s="13"/>
      <c r="D66" s="13"/>
      <c r="E66" s="13"/>
      <c r="F66" s="13"/>
      <c r="G66" s="13"/>
      <c r="H66" s="13"/>
      <c r="I66" s="13"/>
    </row>
    <row r="67" spans="1:9" x14ac:dyDescent="0.25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5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5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5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5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5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5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5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5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5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5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5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5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5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5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5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5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5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5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5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5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5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5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5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5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5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5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5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5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5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5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5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5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5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5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5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5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5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5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5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5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5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5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5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5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5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5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5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5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5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5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5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5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5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5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5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5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5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5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5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5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5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5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5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5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5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5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5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5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5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5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5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5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5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5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5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5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5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5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5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5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5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5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5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5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5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5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5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5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5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5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5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5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5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5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5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5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5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5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5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5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5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5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5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5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5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5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5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5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5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5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5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5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5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5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5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5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5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5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5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5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5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5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5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5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5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5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5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5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5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5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5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5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5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5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5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5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5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5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5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5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5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5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5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5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5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5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5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5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5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5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5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5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5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5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5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5">
      <c r="A240" s="13"/>
      <c r="E240" s="13"/>
      <c r="F240" s="13"/>
      <c r="G240" s="13"/>
      <c r="H240" s="13"/>
      <c r="I240" s="13"/>
    </row>
    <row r="241" spans="1:9" x14ac:dyDescent="0.25">
      <c r="A241" s="13"/>
      <c r="E241" s="13"/>
      <c r="F241" s="13"/>
      <c r="G241" s="13"/>
      <c r="H241" s="13"/>
      <c r="I241" s="13"/>
    </row>
    <row r="242" spans="1:9" x14ac:dyDescent="0.25">
      <c r="A242" s="13"/>
      <c r="E242" s="13"/>
      <c r="F242" s="13"/>
      <c r="G242" s="13"/>
      <c r="H242" s="13"/>
      <c r="I242" s="13"/>
    </row>
    <row r="243" spans="1:9" x14ac:dyDescent="0.25">
      <c r="H243" s="13"/>
      <c r="I243" s="13"/>
    </row>
    <row r="244" spans="1:9" x14ac:dyDescent="0.25">
      <c r="H244" s="13"/>
      <c r="I244" s="13"/>
    </row>
    <row r="245" spans="1:9" x14ac:dyDescent="0.25">
      <c r="H245" s="13"/>
      <c r="I245" s="13"/>
    </row>
    <row r="246" spans="1:9" x14ac:dyDescent="0.25">
      <c r="H246" s="13"/>
      <c r="I246" s="13"/>
    </row>
  </sheetData>
  <mergeCells count="9">
    <mergeCell ref="A4:G4"/>
    <mergeCell ref="D27:E27"/>
    <mergeCell ref="D29:E29"/>
    <mergeCell ref="B32:D32"/>
    <mergeCell ref="D25:E25"/>
    <mergeCell ref="C5:G5"/>
    <mergeCell ref="A8:G8"/>
    <mergeCell ref="A6:G6"/>
    <mergeCell ref="A7:G7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95"/>
  <sheetViews>
    <sheetView zoomScaleNormal="100" workbookViewId="0">
      <selection activeCell="K65" sqref="K65"/>
    </sheetView>
  </sheetViews>
  <sheetFormatPr defaultColWidth="9.33203125" defaultRowHeight="13.2" x14ac:dyDescent="0.25"/>
  <cols>
    <col min="1" max="1" width="3.5546875" style="74" customWidth="1"/>
    <col min="2" max="2" width="4.6640625" style="121" customWidth="1"/>
    <col min="3" max="3" width="2.33203125" style="121" customWidth="1"/>
    <col min="4" max="4" width="9" style="121" customWidth="1"/>
    <col min="5" max="5" width="44.44140625" style="121" customWidth="1"/>
    <col min="6" max="6" width="15.44140625" style="126" customWidth="1"/>
    <col min="7" max="8" width="15.44140625" style="121" customWidth="1"/>
    <col min="9" max="16384" width="9.33203125" style="121"/>
  </cols>
  <sheetData>
    <row r="1" spans="1:11" ht="12.75" customHeight="1" x14ac:dyDescent="0.25">
      <c r="A1" s="24"/>
      <c r="B1" s="273" t="s">
        <v>0</v>
      </c>
      <c r="C1" s="273"/>
      <c r="D1" s="273"/>
      <c r="E1" s="273"/>
      <c r="G1" s="75" t="s">
        <v>233</v>
      </c>
      <c r="H1" s="75"/>
      <c r="I1" s="24"/>
      <c r="J1" s="24"/>
      <c r="K1" s="24"/>
    </row>
    <row r="2" spans="1:11" ht="12.75" customHeight="1" x14ac:dyDescent="0.25">
      <c r="A2" s="24"/>
      <c r="B2" s="273" t="s">
        <v>121</v>
      </c>
      <c r="C2" s="273"/>
      <c r="D2" s="273"/>
      <c r="E2" s="273"/>
      <c r="G2" s="75" t="s">
        <v>125</v>
      </c>
      <c r="H2" s="75">
        <f>'P1 - Přehled'!H2</f>
        <v>1459</v>
      </c>
      <c r="I2" s="24"/>
      <c r="J2" s="24"/>
      <c r="K2" s="24"/>
    </row>
    <row r="3" spans="1:11" ht="12.75" customHeight="1" x14ac:dyDescent="0.25">
      <c r="A3" s="274" t="s">
        <v>234</v>
      </c>
      <c r="B3" s="274"/>
      <c r="C3" s="274"/>
      <c r="D3" s="274"/>
      <c r="E3" s="274"/>
      <c r="F3" s="274"/>
      <c r="G3" s="274"/>
      <c r="H3" s="274"/>
      <c r="I3" s="24"/>
      <c r="J3" s="24"/>
      <c r="K3" s="24"/>
    </row>
    <row r="4" spans="1:11" ht="12.75" customHeight="1" x14ac:dyDescent="0.25">
      <c r="A4" s="274" t="s">
        <v>334</v>
      </c>
      <c r="B4" s="274"/>
      <c r="C4" s="274"/>
      <c r="D4" s="274"/>
      <c r="E4" s="274"/>
      <c r="F4" s="274"/>
      <c r="G4" s="274"/>
      <c r="H4" s="274"/>
      <c r="I4" s="24"/>
      <c r="J4" s="24"/>
      <c r="K4" s="24"/>
    </row>
    <row r="5" spans="1:11" ht="5.25" customHeight="1" x14ac:dyDescent="0.25">
      <c r="A5" s="155"/>
      <c r="B5" s="155"/>
      <c r="C5" s="155"/>
      <c r="D5" s="155"/>
      <c r="E5" s="155"/>
      <c r="F5" s="155"/>
      <c r="G5" s="155"/>
      <c r="H5" s="155"/>
      <c r="I5" s="24"/>
      <c r="J5" s="24"/>
      <c r="K5" s="24"/>
    </row>
    <row r="6" spans="1:11" ht="33.75" customHeight="1" x14ac:dyDescent="0.25">
      <c r="A6" s="275" t="str">
        <f>'P1 - Přehled'!A6:H6</f>
        <v>Základní škola a Mateřská škola při dětské léčebně, Cvikov, Ústavní 531, příspěvková organizace</v>
      </c>
      <c r="B6" s="275"/>
      <c r="C6" s="275"/>
      <c r="D6" s="275"/>
      <c r="E6" s="275"/>
      <c r="F6" s="275"/>
      <c r="G6" s="275"/>
      <c r="H6" s="275"/>
      <c r="I6" s="24"/>
      <c r="J6" s="24"/>
      <c r="K6" s="24"/>
    </row>
    <row r="7" spans="1:11" ht="12" customHeight="1" thickBot="1" x14ac:dyDescent="0.3">
      <c r="A7" s="156"/>
      <c r="B7" s="156"/>
      <c r="C7" s="156"/>
      <c r="D7" s="156"/>
      <c r="E7" s="156"/>
      <c r="F7" s="276" t="s">
        <v>119</v>
      </c>
      <c r="G7" s="302"/>
      <c r="H7" s="302"/>
      <c r="I7" s="24"/>
      <c r="J7" s="24"/>
      <c r="K7" s="24"/>
    </row>
    <row r="8" spans="1:11" ht="10.5" customHeight="1" thickBot="1" x14ac:dyDescent="0.3">
      <c r="A8" s="48" t="s">
        <v>2</v>
      </c>
      <c r="B8" s="303"/>
      <c r="C8" s="303"/>
      <c r="D8" s="303"/>
      <c r="E8" s="49" t="s">
        <v>3</v>
      </c>
      <c r="F8" s="146">
        <v>2025</v>
      </c>
      <c r="G8" s="157">
        <v>2026</v>
      </c>
      <c r="H8" s="141">
        <v>2027</v>
      </c>
      <c r="I8" s="24"/>
      <c r="J8" s="24"/>
      <c r="K8" s="24"/>
    </row>
    <row r="9" spans="1:11" ht="10.5" customHeight="1" x14ac:dyDescent="0.25">
      <c r="A9" s="158" t="s">
        <v>237</v>
      </c>
      <c r="B9" s="304" t="s">
        <v>4</v>
      </c>
      <c r="C9" s="264"/>
      <c r="D9" s="264"/>
      <c r="E9" s="265"/>
      <c r="F9" s="55">
        <f>+F10+F18++F24+F30+F35+F43+F52+F57+F59</f>
        <v>8036143</v>
      </c>
      <c r="G9" s="56">
        <f>+G10+G18+G24+G30+G35+G43+G52+G57+G59</f>
        <v>8036143</v>
      </c>
      <c r="H9" s="56">
        <f>+H10+H18+H24+H30+H35+H43+H52+H57+H59</f>
        <v>8036143</v>
      </c>
      <c r="I9" s="24"/>
      <c r="J9" s="24"/>
      <c r="K9" s="24"/>
    </row>
    <row r="10" spans="1:11" ht="10.5" customHeight="1" x14ac:dyDescent="0.25">
      <c r="A10" s="158" t="s">
        <v>133</v>
      </c>
      <c r="B10" s="159">
        <v>50</v>
      </c>
      <c r="C10" s="58" t="s">
        <v>5</v>
      </c>
      <c r="D10" s="59"/>
      <c r="E10" s="60"/>
      <c r="F10" s="61">
        <f>SUM(F11:F17)</f>
        <v>200000</v>
      </c>
      <c r="G10" s="62">
        <f>SUM(G11:G17)</f>
        <v>200000</v>
      </c>
      <c r="H10" s="62">
        <f>SUM(H11:H17)</f>
        <v>200000</v>
      </c>
      <c r="I10" s="24"/>
      <c r="J10" s="24"/>
      <c r="K10" s="24"/>
    </row>
    <row r="11" spans="1:11" ht="10.5" customHeight="1" x14ac:dyDescent="0.25">
      <c r="A11" s="158" t="s">
        <v>134</v>
      </c>
      <c r="B11" s="160"/>
      <c r="C11" s="17"/>
      <c r="D11" s="4">
        <v>501</v>
      </c>
      <c r="E11" s="63" t="s">
        <v>6</v>
      </c>
      <c r="F11" s="64">
        <f>'P1 - Přehled'!H12</f>
        <v>200000</v>
      </c>
      <c r="G11" s="139">
        <v>200000</v>
      </c>
      <c r="H11" s="139">
        <v>200000</v>
      </c>
      <c r="I11" s="24"/>
      <c r="J11" s="24"/>
      <c r="K11" s="24"/>
    </row>
    <row r="12" spans="1:11" ht="10.5" customHeight="1" x14ac:dyDescent="0.25">
      <c r="A12" s="158" t="s">
        <v>135</v>
      </c>
      <c r="B12" s="160"/>
      <c r="C12" s="17"/>
      <c r="D12" s="22">
        <v>502</v>
      </c>
      <c r="E12" s="5" t="s">
        <v>116</v>
      </c>
      <c r="F12" s="64">
        <f>'P1 - Přehled'!H13</f>
        <v>0</v>
      </c>
      <c r="G12" s="139">
        <v>0</v>
      </c>
      <c r="H12" s="139">
        <v>0</v>
      </c>
      <c r="I12" s="24"/>
      <c r="J12" s="24"/>
      <c r="K12" s="24"/>
    </row>
    <row r="13" spans="1:11" ht="10.5" customHeight="1" x14ac:dyDescent="0.25">
      <c r="A13" s="158" t="s">
        <v>136</v>
      </c>
      <c r="B13" s="161"/>
      <c r="C13" s="7"/>
      <c r="D13" s="7">
        <v>503</v>
      </c>
      <c r="E13" s="15" t="s">
        <v>127</v>
      </c>
      <c r="F13" s="64">
        <f>'P1 - Přehled'!H14</f>
        <v>0</v>
      </c>
      <c r="G13" s="139">
        <v>0</v>
      </c>
      <c r="H13" s="139">
        <v>0</v>
      </c>
      <c r="I13" s="24"/>
      <c r="J13" s="24"/>
      <c r="K13" s="24"/>
    </row>
    <row r="14" spans="1:11" ht="10.5" customHeight="1" x14ac:dyDescent="0.25">
      <c r="A14" s="158" t="s">
        <v>137</v>
      </c>
      <c r="B14" s="160"/>
      <c r="C14" s="29"/>
      <c r="D14" s="29">
        <v>504</v>
      </c>
      <c r="E14" s="30" t="s">
        <v>7</v>
      </c>
      <c r="F14" s="64">
        <f>'P1 - Přehled'!H15</f>
        <v>0</v>
      </c>
      <c r="G14" s="139">
        <v>0</v>
      </c>
      <c r="H14" s="139">
        <v>0</v>
      </c>
      <c r="I14" s="24"/>
      <c r="J14" s="24"/>
      <c r="K14" s="24"/>
    </row>
    <row r="15" spans="1:11" ht="10.5" customHeight="1" x14ac:dyDescent="0.25">
      <c r="A15" s="158" t="s">
        <v>138</v>
      </c>
      <c r="B15" s="160"/>
      <c r="C15" s="29"/>
      <c r="D15" s="29">
        <v>506</v>
      </c>
      <c r="E15" s="30" t="s">
        <v>130</v>
      </c>
      <c r="F15" s="64">
        <f>'P1 - Přehled'!H16</f>
        <v>0</v>
      </c>
      <c r="G15" s="139">
        <v>0</v>
      </c>
      <c r="H15" s="139">
        <v>0</v>
      </c>
      <c r="I15" s="24"/>
      <c r="J15" s="24"/>
      <c r="K15" s="24"/>
    </row>
    <row r="16" spans="1:11" ht="10.5" customHeight="1" x14ac:dyDescent="0.25">
      <c r="A16" s="158" t="s">
        <v>139</v>
      </c>
      <c r="B16" s="160"/>
      <c r="C16" s="29"/>
      <c r="D16" s="29">
        <v>507</v>
      </c>
      <c r="E16" s="30" t="s">
        <v>131</v>
      </c>
      <c r="F16" s="64">
        <f>'P1 - Přehled'!H17</f>
        <v>0</v>
      </c>
      <c r="G16" s="139">
        <v>0</v>
      </c>
      <c r="H16" s="139">
        <v>0</v>
      </c>
      <c r="I16" s="24"/>
      <c r="J16" s="24"/>
      <c r="K16" s="24"/>
    </row>
    <row r="17" spans="1:11" ht="10.5" customHeight="1" x14ac:dyDescent="0.25">
      <c r="A17" s="158" t="s">
        <v>140</v>
      </c>
      <c r="B17" s="160"/>
      <c r="C17" s="29"/>
      <c r="D17" s="29">
        <v>508</v>
      </c>
      <c r="E17" s="30" t="s">
        <v>132</v>
      </c>
      <c r="F17" s="64">
        <f>'P1 - Přehled'!H18</f>
        <v>0</v>
      </c>
      <c r="G17" s="139">
        <v>0</v>
      </c>
      <c r="H17" s="139">
        <v>0</v>
      </c>
      <c r="I17" s="24"/>
      <c r="J17" s="24"/>
      <c r="K17" s="24"/>
    </row>
    <row r="18" spans="1:11" ht="10.5" customHeight="1" x14ac:dyDescent="0.25">
      <c r="A18" s="158" t="s">
        <v>141</v>
      </c>
      <c r="B18" s="162">
        <v>51</v>
      </c>
      <c r="C18" s="35" t="s">
        <v>8</v>
      </c>
      <c r="D18" s="35"/>
      <c r="E18" s="35"/>
      <c r="F18" s="39">
        <f>SUM(F19:F23)</f>
        <v>1276020</v>
      </c>
      <c r="G18" s="40">
        <f>SUM(G19:G23)</f>
        <v>1276020</v>
      </c>
      <c r="H18" s="40">
        <f>SUM(H19:H23)</f>
        <v>1276020</v>
      </c>
      <c r="I18" s="24"/>
      <c r="J18" s="24"/>
      <c r="K18" s="24"/>
    </row>
    <row r="19" spans="1:11" ht="10.5" customHeight="1" x14ac:dyDescent="0.25">
      <c r="A19" s="158" t="s">
        <v>142</v>
      </c>
      <c r="B19" s="160"/>
      <c r="C19" s="7"/>
      <c r="D19" s="8">
        <v>511</v>
      </c>
      <c r="E19" s="9" t="s">
        <v>109</v>
      </c>
      <c r="F19" s="64">
        <f>'P1 - Přehled'!H20</f>
        <v>0</v>
      </c>
      <c r="G19" s="139">
        <v>0</v>
      </c>
      <c r="H19" s="139">
        <v>0</v>
      </c>
      <c r="I19" s="24"/>
      <c r="J19" s="24"/>
      <c r="K19" s="24"/>
    </row>
    <row r="20" spans="1:11" ht="10.5" customHeight="1" x14ac:dyDescent="0.25">
      <c r="A20" s="158" t="s">
        <v>143</v>
      </c>
      <c r="B20" s="160"/>
      <c r="C20" s="7"/>
      <c r="D20" s="10">
        <v>512</v>
      </c>
      <c r="E20" s="11" t="s">
        <v>9</v>
      </c>
      <c r="F20" s="64">
        <f>'P1 - Přehled'!H21</f>
        <v>10000</v>
      </c>
      <c r="G20" s="139">
        <v>10000</v>
      </c>
      <c r="H20" s="139">
        <v>10000</v>
      </c>
      <c r="I20" s="24"/>
      <c r="J20" s="24"/>
      <c r="K20" s="24"/>
    </row>
    <row r="21" spans="1:11" ht="10.5" customHeight="1" x14ac:dyDescent="0.25">
      <c r="A21" s="158" t="s">
        <v>144</v>
      </c>
      <c r="B21" s="163"/>
      <c r="C21" s="7"/>
      <c r="D21" s="7">
        <v>513</v>
      </c>
      <c r="E21" s="15" t="s">
        <v>10</v>
      </c>
      <c r="F21" s="64">
        <f>'P1 - Přehled'!H22</f>
        <v>5000</v>
      </c>
      <c r="G21" s="139">
        <v>5000</v>
      </c>
      <c r="H21" s="139">
        <v>5000</v>
      </c>
      <c r="I21" s="24"/>
      <c r="J21" s="24"/>
      <c r="K21" s="24"/>
    </row>
    <row r="22" spans="1:11" ht="10.5" customHeight="1" x14ac:dyDescent="0.25">
      <c r="A22" s="158" t="s">
        <v>145</v>
      </c>
      <c r="B22" s="163"/>
      <c r="C22" s="7"/>
      <c r="D22" s="7">
        <v>516</v>
      </c>
      <c r="E22" s="15" t="s">
        <v>28</v>
      </c>
      <c r="F22" s="64">
        <f>'P1 - Přehled'!H23</f>
        <v>0</v>
      </c>
      <c r="G22" s="139">
        <v>0</v>
      </c>
      <c r="H22" s="139">
        <v>0</v>
      </c>
      <c r="I22" s="24"/>
      <c r="J22" s="24"/>
      <c r="K22" s="24"/>
    </row>
    <row r="23" spans="1:11" ht="10.5" customHeight="1" x14ac:dyDescent="0.25">
      <c r="A23" s="158" t="s">
        <v>146</v>
      </c>
      <c r="B23" s="161"/>
      <c r="C23" s="7"/>
      <c r="D23" s="7">
        <v>518</v>
      </c>
      <c r="E23" s="15" t="s">
        <v>11</v>
      </c>
      <c r="F23" s="64">
        <f>'P1 - Přehled'!H24</f>
        <v>1261020</v>
      </c>
      <c r="G23" s="139">
        <f>794000+200000+267020</f>
        <v>1261020</v>
      </c>
      <c r="H23" s="139">
        <f>794000+200000+267020</f>
        <v>1261020</v>
      </c>
      <c r="I23" s="24"/>
      <c r="J23" s="24"/>
      <c r="K23" s="24"/>
    </row>
    <row r="24" spans="1:11" ht="10.5" customHeight="1" x14ac:dyDescent="0.25">
      <c r="A24" s="158" t="s">
        <v>147</v>
      </c>
      <c r="B24" s="159">
        <v>52</v>
      </c>
      <c r="C24" s="36" t="s">
        <v>12</v>
      </c>
      <c r="D24" s="36"/>
      <c r="E24" s="36"/>
      <c r="F24" s="39">
        <f>SUM(F25:F29)</f>
        <v>6347123</v>
      </c>
      <c r="G24" s="62">
        <f>SUM(G25:G29)</f>
        <v>6347123</v>
      </c>
      <c r="H24" s="62">
        <f>SUM(H25:H29)</f>
        <v>6347123</v>
      </c>
      <c r="I24" s="24"/>
      <c r="J24" s="24"/>
      <c r="K24" s="24"/>
    </row>
    <row r="25" spans="1:11" ht="10.5" customHeight="1" x14ac:dyDescent="0.25">
      <c r="A25" s="158" t="s">
        <v>148</v>
      </c>
      <c r="B25" s="160"/>
      <c r="C25" s="17"/>
      <c r="D25" s="17">
        <v>521</v>
      </c>
      <c r="E25" s="2" t="s">
        <v>13</v>
      </c>
      <c r="F25" s="64">
        <f>'P1 - Přehled'!H26</f>
        <v>4702765</v>
      </c>
      <c r="G25" s="139">
        <v>4702765</v>
      </c>
      <c r="H25" s="139">
        <v>4702765</v>
      </c>
      <c r="I25" s="24"/>
      <c r="J25" s="24"/>
      <c r="K25" s="24"/>
    </row>
    <row r="26" spans="1:11" ht="10.5" customHeight="1" x14ac:dyDescent="0.25">
      <c r="A26" s="158" t="s">
        <v>149</v>
      </c>
      <c r="B26" s="160"/>
      <c r="C26" s="17"/>
      <c r="D26" s="17">
        <v>524</v>
      </c>
      <c r="E26" s="2" t="s">
        <v>97</v>
      </c>
      <c r="F26" s="64">
        <f>'P1 - Přehled'!H27</f>
        <v>1577723</v>
      </c>
      <c r="G26" s="139">
        <v>1577723</v>
      </c>
      <c r="H26" s="139">
        <v>1577723</v>
      </c>
      <c r="I26" s="24"/>
      <c r="J26" s="24"/>
      <c r="K26" s="24"/>
    </row>
    <row r="27" spans="1:11" ht="10.5" customHeight="1" x14ac:dyDescent="0.25">
      <c r="A27" s="158" t="s">
        <v>150</v>
      </c>
      <c r="B27" s="161"/>
      <c r="C27" s="7"/>
      <c r="D27" s="7">
        <v>525</v>
      </c>
      <c r="E27" s="15" t="s">
        <v>128</v>
      </c>
      <c r="F27" s="64">
        <f>'P1 - Přehled'!H28</f>
        <v>19607</v>
      </c>
      <c r="G27" s="139">
        <v>19607</v>
      </c>
      <c r="H27" s="139">
        <v>19607</v>
      </c>
      <c r="I27" s="24"/>
      <c r="J27" s="24"/>
      <c r="K27" s="24"/>
    </row>
    <row r="28" spans="1:11" ht="10.5" customHeight="1" x14ac:dyDescent="0.25">
      <c r="A28" s="158" t="s">
        <v>151</v>
      </c>
      <c r="B28" s="161"/>
      <c r="C28" s="7"/>
      <c r="D28" s="7">
        <v>527</v>
      </c>
      <c r="E28" s="15" t="s">
        <v>14</v>
      </c>
      <c r="F28" s="64">
        <f>'P1 - Přehled'!H29</f>
        <v>47028</v>
      </c>
      <c r="G28" s="139">
        <v>47028</v>
      </c>
      <c r="H28" s="139">
        <v>47028</v>
      </c>
      <c r="I28" s="24"/>
      <c r="J28" s="24"/>
      <c r="K28" s="24"/>
    </row>
    <row r="29" spans="1:11" ht="10.5" customHeight="1" x14ac:dyDescent="0.25">
      <c r="A29" s="158" t="s">
        <v>152</v>
      </c>
      <c r="B29" s="161"/>
      <c r="C29" s="18"/>
      <c r="D29" s="19">
        <v>528</v>
      </c>
      <c r="E29" s="124" t="s">
        <v>96</v>
      </c>
      <c r="F29" s="64">
        <f>'P1 - Přehled'!H30</f>
        <v>0</v>
      </c>
      <c r="G29" s="139">
        <v>0</v>
      </c>
      <c r="H29" s="139">
        <v>0</v>
      </c>
      <c r="I29" s="24"/>
      <c r="J29" s="24"/>
      <c r="K29" s="24"/>
    </row>
    <row r="30" spans="1:11" ht="10.5" customHeight="1" x14ac:dyDescent="0.25">
      <c r="A30" s="158" t="s">
        <v>153</v>
      </c>
      <c r="B30" s="162">
        <v>53</v>
      </c>
      <c r="C30" s="37" t="s">
        <v>15</v>
      </c>
      <c r="D30" s="38"/>
      <c r="E30" s="38"/>
      <c r="F30" s="39">
        <f>SUM(F31:F34)</f>
        <v>0</v>
      </c>
      <c r="G30" s="40">
        <f>SUM(G31:G34)</f>
        <v>0</v>
      </c>
      <c r="H30" s="40">
        <f>SUM(H31:H34)</f>
        <v>0</v>
      </c>
      <c r="I30" s="24"/>
      <c r="J30" s="24"/>
      <c r="K30" s="24"/>
    </row>
    <row r="31" spans="1:11" ht="10.5" customHeight="1" x14ac:dyDescent="0.25">
      <c r="A31" s="158" t="s">
        <v>154</v>
      </c>
      <c r="B31" s="160"/>
      <c r="C31" s="17"/>
      <c r="D31" s="4">
        <v>531</v>
      </c>
      <c r="E31" s="21" t="s">
        <v>16</v>
      </c>
      <c r="F31" s="64">
        <f>'P1 - Přehled'!H32</f>
        <v>0</v>
      </c>
      <c r="G31" s="139">
        <v>0</v>
      </c>
      <c r="H31" s="139">
        <v>0</v>
      </c>
      <c r="I31" s="24"/>
      <c r="J31" s="24"/>
      <c r="K31" s="24"/>
    </row>
    <row r="32" spans="1:11" ht="10.5" customHeight="1" x14ac:dyDescent="0.25">
      <c r="A32" s="158" t="s">
        <v>155</v>
      </c>
      <c r="B32" s="160"/>
      <c r="C32" s="17"/>
      <c r="D32" s="3">
        <v>532</v>
      </c>
      <c r="E32" s="1" t="s">
        <v>17</v>
      </c>
      <c r="F32" s="64">
        <f>'P1 - Přehled'!H33</f>
        <v>0</v>
      </c>
      <c r="G32" s="139">
        <v>0</v>
      </c>
      <c r="H32" s="139">
        <v>0</v>
      </c>
      <c r="I32" s="24"/>
      <c r="J32" s="24"/>
      <c r="K32" s="24"/>
    </row>
    <row r="33" spans="1:11" ht="10.5" customHeight="1" x14ac:dyDescent="0.25">
      <c r="A33" s="158" t="s">
        <v>156</v>
      </c>
      <c r="B33" s="160"/>
      <c r="C33" s="17"/>
      <c r="D33" s="22">
        <v>538</v>
      </c>
      <c r="E33" s="147" t="s">
        <v>129</v>
      </c>
      <c r="F33" s="64">
        <f>'P1 - Přehled'!H34</f>
        <v>0</v>
      </c>
      <c r="G33" s="139">
        <v>0</v>
      </c>
      <c r="H33" s="139">
        <v>0</v>
      </c>
      <c r="I33" s="24"/>
      <c r="J33" s="24"/>
      <c r="K33" s="24"/>
    </row>
    <row r="34" spans="1:11" ht="10.5" customHeight="1" x14ac:dyDescent="0.25">
      <c r="A34" s="158" t="s">
        <v>157</v>
      </c>
      <c r="B34" s="160"/>
      <c r="C34" s="17"/>
      <c r="D34" s="22">
        <v>539</v>
      </c>
      <c r="E34" s="147" t="s">
        <v>215</v>
      </c>
      <c r="F34" s="64">
        <f>'P1 - Přehled'!H35</f>
        <v>0</v>
      </c>
      <c r="G34" s="139">
        <v>0</v>
      </c>
      <c r="H34" s="139">
        <v>0</v>
      </c>
      <c r="I34" s="24"/>
      <c r="J34" s="24"/>
      <c r="K34" s="24"/>
    </row>
    <row r="35" spans="1:11" ht="10.5" customHeight="1" x14ac:dyDescent="0.25">
      <c r="A35" s="158" t="s">
        <v>158</v>
      </c>
      <c r="B35" s="164">
        <v>54</v>
      </c>
      <c r="C35" s="35" t="s">
        <v>18</v>
      </c>
      <c r="D35" s="35"/>
      <c r="E35" s="35"/>
      <c r="F35" s="39">
        <f>SUM(F36:F42)</f>
        <v>13000</v>
      </c>
      <c r="G35" s="69">
        <f>SUM(G36:G42)</f>
        <v>13000</v>
      </c>
      <c r="H35" s="69">
        <f>SUM(H36:H42)</f>
        <v>13000</v>
      </c>
      <c r="I35" s="24"/>
      <c r="J35" s="24"/>
      <c r="K35" s="24"/>
    </row>
    <row r="36" spans="1:11" ht="10.5" customHeight="1" x14ac:dyDescent="0.25">
      <c r="A36" s="158" t="s">
        <v>159</v>
      </c>
      <c r="B36" s="165"/>
      <c r="C36" s="17"/>
      <c r="D36" s="7">
        <v>541</v>
      </c>
      <c r="E36" s="15" t="s">
        <v>19</v>
      </c>
      <c r="F36" s="64">
        <f>'P1 - Přehled'!H37</f>
        <v>0</v>
      </c>
      <c r="G36" s="139">
        <v>0</v>
      </c>
      <c r="H36" s="139">
        <v>0</v>
      </c>
      <c r="I36" s="24"/>
      <c r="J36" s="24"/>
      <c r="K36" s="24"/>
    </row>
    <row r="37" spans="1:11" ht="10.5" customHeight="1" x14ac:dyDescent="0.25">
      <c r="A37" s="158" t="s">
        <v>160</v>
      </c>
      <c r="B37" s="165"/>
      <c r="C37" s="17"/>
      <c r="D37" s="7">
        <v>542</v>
      </c>
      <c r="E37" s="15" t="s">
        <v>91</v>
      </c>
      <c r="F37" s="64">
        <f>'P1 - Přehled'!H38</f>
        <v>0</v>
      </c>
      <c r="G37" s="139">
        <v>0</v>
      </c>
      <c r="H37" s="139">
        <v>0</v>
      </c>
      <c r="I37" s="24"/>
      <c r="J37" s="24"/>
      <c r="K37" s="24"/>
    </row>
    <row r="38" spans="1:11" ht="10.5" customHeight="1" x14ac:dyDescent="0.25">
      <c r="A38" s="158" t="s">
        <v>161</v>
      </c>
      <c r="B38" s="166"/>
      <c r="C38" s="7"/>
      <c r="D38" s="7">
        <v>543</v>
      </c>
      <c r="E38" s="15" t="s">
        <v>21</v>
      </c>
      <c r="F38" s="64">
        <f>'P1 - Přehled'!H39</f>
        <v>0</v>
      </c>
      <c r="G38" s="139">
        <v>0</v>
      </c>
      <c r="H38" s="139">
        <v>0</v>
      </c>
      <c r="I38" s="24"/>
      <c r="J38" s="24"/>
      <c r="K38" s="24"/>
    </row>
    <row r="39" spans="1:11" s="76" customFormat="1" ht="10.5" customHeight="1" x14ac:dyDescent="0.25">
      <c r="A39" s="158" t="s">
        <v>162</v>
      </c>
      <c r="B39" s="166"/>
      <c r="C39" s="7"/>
      <c r="D39" s="7">
        <v>544</v>
      </c>
      <c r="E39" s="15" t="s">
        <v>23</v>
      </c>
      <c r="F39" s="64">
        <f>'P1 - Přehled'!H40</f>
        <v>0</v>
      </c>
      <c r="G39" s="139">
        <v>0</v>
      </c>
      <c r="H39" s="139">
        <v>0</v>
      </c>
      <c r="I39" s="25"/>
      <c r="J39" s="25"/>
      <c r="K39" s="25"/>
    </row>
    <row r="40" spans="1:11" ht="10.5" customHeight="1" x14ac:dyDescent="0.25">
      <c r="A40" s="158" t="s">
        <v>163</v>
      </c>
      <c r="B40" s="166"/>
      <c r="C40" s="7"/>
      <c r="D40" s="7">
        <v>547</v>
      </c>
      <c r="E40" s="15" t="s">
        <v>22</v>
      </c>
      <c r="F40" s="64">
        <f>'P1 - Přehled'!H41</f>
        <v>0</v>
      </c>
      <c r="G40" s="139">
        <v>0</v>
      </c>
      <c r="H40" s="139">
        <v>0</v>
      </c>
      <c r="I40" s="24"/>
      <c r="J40" s="24"/>
      <c r="K40" s="24"/>
    </row>
    <row r="41" spans="1:11" s="76" customFormat="1" ht="10.5" customHeight="1" x14ac:dyDescent="0.25">
      <c r="A41" s="158" t="s">
        <v>164</v>
      </c>
      <c r="B41" s="166"/>
      <c r="C41" s="125"/>
      <c r="D41" s="18">
        <v>548</v>
      </c>
      <c r="E41" s="26" t="s">
        <v>74</v>
      </c>
      <c r="F41" s="64">
        <f>'P1 - Přehled'!H42</f>
        <v>0</v>
      </c>
      <c r="G41" s="139">
        <v>0</v>
      </c>
      <c r="H41" s="139">
        <v>0</v>
      </c>
      <c r="I41" s="25"/>
      <c r="J41" s="25"/>
      <c r="K41" s="25"/>
    </row>
    <row r="42" spans="1:11" s="76" customFormat="1" ht="10.5" customHeight="1" x14ac:dyDescent="0.25">
      <c r="A42" s="158" t="s">
        <v>165</v>
      </c>
      <c r="B42" s="166"/>
      <c r="C42" s="18"/>
      <c r="D42" s="18">
        <v>549</v>
      </c>
      <c r="E42" s="26" t="s">
        <v>214</v>
      </c>
      <c r="F42" s="64">
        <f>'P1 - Přehled'!H43</f>
        <v>13000</v>
      </c>
      <c r="G42" s="139">
        <v>13000</v>
      </c>
      <c r="H42" s="139">
        <v>13000</v>
      </c>
      <c r="I42" s="25"/>
      <c r="J42" s="25"/>
      <c r="K42" s="25"/>
    </row>
    <row r="43" spans="1:11" ht="10.5" customHeight="1" x14ac:dyDescent="0.25">
      <c r="A43" s="158" t="s">
        <v>166</v>
      </c>
      <c r="B43" s="162">
        <v>55</v>
      </c>
      <c r="C43" s="35" t="s">
        <v>98</v>
      </c>
      <c r="D43" s="35"/>
      <c r="E43" s="35"/>
      <c r="F43" s="39">
        <f>SUM(F44:F51)</f>
        <v>200000</v>
      </c>
      <c r="G43" s="40">
        <f>SUM(G44:G51)</f>
        <v>200000</v>
      </c>
      <c r="H43" s="40">
        <f>SUM(H44:H51)</f>
        <v>200000</v>
      </c>
      <c r="I43" s="24"/>
      <c r="J43" s="24"/>
      <c r="K43" s="24"/>
    </row>
    <row r="44" spans="1:11" ht="10.5" customHeight="1" x14ac:dyDescent="0.25">
      <c r="A44" s="158" t="s">
        <v>167</v>
      </c>
      <c r="B44" s="163"/>
      <c r="C44" s="7"/>
      <c r="D44" s="7">
        <v>551</v>
      </c>
      <c r="E44" s="15" t="s">
        <v>86</v>
      </c>
      <c r="F44" s="64">
        <f>'P1 - Přehled'!H45</f>
        <v>0</v>
      </c>
      <c r="G44" s="139">
        <v>0</v>
      </c>
      <c r="H44" s="139">
        <v>0</v>
      </c>
      <c r="I44" s="24"/>
      <c r="J44" s="24"/>
      <c r="K44" s="24"/>
    </row>
    <row r="45" spans="1:11" ht="10.5" customHeight="1" x14ac:dyDescent="0.25">
      <c r="A45" s="158" t="s">
        <v>168</v>
      </c>
      <c r="B45" s="166"/>
      <c r="C45" s="7"/>
      <c r="D45" s="7">
        <v>552</v>
      </c>
      <c r="E45" s="15" t="s">
        <v>216</v>
      </c>
      <c r="F45" s="64">
        <f>'P1 - Přehled'!H46</f>
        <v>0</v>
      </c>
      <c r="G45" s="139">
        <v>0</v>
      </c>
      <c r="H45" s="139">
        <v>0</v>
      </c>
      <c r="I45" s="24"/>
      <c r="J45" s="24"/>
      <c r="K45" s="24"/>
    </row>
    <row r="46" spans="1:11" ht="10.5" customHeight="1" x14ac:dyDescent="0.25">
      <c r="A46" s="158" t="s">
        <v>169</v>
      </c>
      <c r="B46" s="165"/>
      <c r="C46" s="7"/>
      <c r="D46" s="7">
        <v>553</v>
      </c>
      <c r="E46" s="15" t="s">
        <v>217</v>
      </c>
      <c r="F46" s="64">
        <f>'P1 - Přehled'!H47</f>
        <v>0</v>
      </c>
      <c r="G46" s="139">
        <v>0</v>
      </c>
      <c r="H46" s="139">
        <v>0</v>
      </c>
    </row>
    <row r="47" spans="1:11" s="76" customFormat="1" ht="10.5" customHeight="1" x14ac:dyDescent="0.25">
      <c r="A47" s="158" t="s">
        <v>170</v>
      </c>
      <c r="B47" s="166"/>
      <c r="C47" s="20"/>
      <c r="D47" s="7">
        <v>554</v>
      </c>
      <c r="E47" s="15" t="s">
        <v>75</v>
      </c>
      <c r="F47" s="64">
        <f>'P1 - Přehled'!H48</f>
        <v>0</v>
      </c>
      <c r="G47" s="139">
        <v>0</v>
      </c>
      <c r="H47" s="139">
        <v>0</v>
      </c>
    </row>
    <row r="48" spans="1:11" ht="10.5" customHeight="1" x14ac:dyDescent="0.25">
      <c r="A48" s="158" t="s">
        <v>171</v>
      </c>
      <c r="B48" s="165"/>
      <c r="C48" s="7"/>
      <c r="D48" s="7">
        <v>555</v>
      </c>
      <c r="E48" s="15" t="s">
        <v>87</v>
      </c>
      <c r="F48" s="64">
        <f>'P1 - Přehled'!H49</f>
        <v>0</v>
      </c>
      <c r="G48" s="139">
        <v>0</v>
      </c>
      <c r="H48" s="139">
        <v>0</v>
      </c>
    </row>
    <row r="49" spans="1:11" ht="10.5" customHeight="1" x14ac:dyDescent="0.25">
      <c r="A49" s="158" t="s">
        <v>172</v>
      </c>
      <c r="B49" s="165"/>
      <c r="C49" s="18"/>
      <c r="D49" s="18">
        <v>556</v>
      </c>
      <c r="E49" s="26" t="s">
        <v>88</v>
      </c>
      <c r="F49" s="64">
        <f>'P1 - Přehled'!H50</f>
        <v>0</v>
      </c>
      <c r="G49" s="139">
        <v>0</v>
      </c>
      <c r="H49" s="139">
        <v>0</v>
      </c>
    </row>
    <row r="50" spans="1:11" s="76" customFormat="1" ht="10.5" customHeight="1" x14ac:dyDescent="0.25">
      <c r="A50" s="158" t="s">
        <v>173</v>
      </c>
      <c r="B50" s="166"/>
      <c r="C50" s="7"/>
      <c r="D50" s="7">
        <v>557</v>
      </c>
      <c r="E50" s="15" t="s">
        <v>218</v>
      </c>
      <c r="F50" s="64">
        <f>'P1 - Přehled'!H51</f>
        <v>0</v>
      </c>
      <c r="G50" s="139">
        <v>0</v>
      </c>
      <c r="H50" s="139">
        <v>0</v>
      </c>
    </row>
    <row r="51" spans="1:11" s="76" customFormat="1" ht="10.5" customHeight="1" x14ac:dyDescent="0.25">
      <c r="A51" s="158" t="s">
        <v>174</v>
      </c>
      <c r="B51" s="166"/>
      <c r="C51" s="7"/>
      <c r="D51" s="7">
        <v>558</v>
      </c>
      <c r="E51" s="15" t="s">
        <v>219</v>
      </c>
      <c r="F51" s="64">
        <f>'P1 - Přehled'!H52</f>
        <v>200000</v>
      </c>
      <c r="G51" s="139">
        <v>200000</v>
      </c>
      <c r="H51" s="139">
        <v>200000</v>
      </c>
    </row>
    <row r="52" spans="1:11" ht="10.5" customHeight="1" x14ac:dyDescent="0.25">
      <c r="A52" s="158" t="s">
        <v>175</v>
      </c>
      <c r="B52" s="162">
        <v>56</v>
      </c>
      <c r="C52" s="35" t="s">
        <v>76</v>
      </c>
      <c r="D52" s="35"/>
      <c r="E52" s="35"/>
      <c r="F52" s="39">
        <f>SUM(F53:F56)</f>
        <v>0</v>
      </c>
      <c r="G52" s="40">
        <f>SUM(G53:G56)</f>
        <v>0</v>
      </c>
      <c r="H52" s="40">
        <f>SUM(H53:H56)</f>
        <v>0</v>
      </c>
      <c r="I52" s="24"/>
      <c r="J52" s="24"/>
      <c r="K52" s="24"/>
    </row>
    <row r="53" spans="1:11" s="76" customFormat="1" ht="10.5" customHeight="1" x14ac:dyDescent="0.25">
      <c r="A53" s="158" t="s">
        <v>176</v>
      </c>
      <c r="B53" s="166"/>
      <c r="C53" s="18"/>
      <c r="D53" s="19">
        <v>562</v>
      </c>
      <c r="E53" s="148" t="s">
        <v>20</v>
      </c>
      <c r="F53" s="64">
        <f>'P1 - Přehled'!H54</f>
        <v>0</v>
      </c>
      <c r="G53" s="139">
        <v>0</v>
      </c>
      <c r="H53" s="139">
        <v>0</v>
      </c>
    </row>
    <row r="54" spans="1:11" s="76" customFormat="1" ht="10.5" customHeight="1" x14ac:dyDescent="0.25">
      <c r="A54" s="158" t="s">
        <v>177</v>
      </c>
      <c r="B54" s="166"/>
      <c r="C54" s="18"/>
      <c r="D54" s="19">
        <v>563</v>
      </c>
      <c r="E54" s="148" t="s">
        <v>73</v>
      </c>
      <c r="F54" s="64">
        <f>'P1 - Přehled'!H55</f>
        <v>0</v>
      </c>
      <c r="G54" s="139">
        <v>0</v>
      </c>
      <c r="H54" s="139">
        <v>0</v>
      </c>
    </row>
    <row r="55" spans="1:11" s="76" customFormat="1" ht="10.5" customHeight="1" x14ac:dyDescent="0.25">
      <c r="A55" s="158" t="s">
        <v>178</v>
      </c>
      <c r="B55" s="166"/>
      <c r="C55" s="125"/>
      <c r="D55" s="19">
        <v>564</v>
      </c>
      <c r="E55" s="148" t="s">
        <v>77</v>
      </c>
      <c r="F55" s="64">
        <f>'P1 - Přehled'!H56</f>
        <v>0</v>
      </c>
      <c r="G55" s="139">
        <v>0</v>
      </c>
      <c r="H55" s="139">
        <v>0</v>
      </c>
    </row>
    <row r="56" spans="1:11" s="76" customFormat="1" ht="10.5" customHeight="1" x14ac:dyDescent="0.25">
      <c r="A56" s="158" t="s">
        <v>179</v>
      </c>
      <c r="B56" s="166"/>
      <c r="C56" s="125"/>
      <c r="D56" s="19">
        <v>569</v>
      </c>
      <c r="E56" s="148" t="s">
        <v>78</v>
      </c>
      <c r="F56" s="64">
        <f>'P1 - Přehled'!H57</f>
        <v>0</v>
      </c>
      <c r="G56" s="139">
        <v>0</v>
      </c>
      <c r="H56" s="139">
        <v>0</v>
      </c>
    </row>
    <row r="57" spans="1:11" ht="10.5" customHeight="1" x14ac:dyDescent="0.25">
      <c r="A57" s="158" t="s">
        <v>180</v>
      </c>
      <c r="B57" s="162">
        <v>57</v>
      </c>
      <c r="C57" s="35" t="s">
        <v>220</v>
      </c>
      <c r="D57" s="35"/>
      <c r="E57" s="35"/>
      <c r="F57" s="39">
        <f>SUM(F58)</f>
        <v>0</v>
      </c>
      <c r="G57" s="40">
        <f>SUM(G58:G58)</f>
        <v>0</v>
      </c>
      <c r="H57" s="40">
        <f>SUM(H58:H58)</f>
        <v>0</v>
      </c>
      <c r="I57" s="24"/>
      <c r="J57" s="24"/>
      <c r="K57" s="24"/>
    </row>
    <row r="58" spans="1:11" ht="10.5" customHeight="1" x14ac:dyDescent="0.25">
      <c r="A58" s="158" t="s">
        <v>181</v>
      </c>
      <c r="B58" s="165"/>
      <c r="C58" s="125"/>
      <c r="D58" s="19">
        <v>572</v>
      </c>
      <c r="E58" s="148" t="s">
        <v>221</v>
      </c>
      <c r="F58" s="64">
        <f>'P1 - Přehled'!H59</f>
        <v>0</v>
      </c>
      <c r="G58" s="139">
        <v>0</v>
      </c>
      <c r="H58" s="139">
        <v>0</v>
      </c>
    </row>
    <row r="59" spans="1:11" ht="10.5" customHeight="1" x14ac:dyDescent="0.25">
      <c r="A59" s="158" t="s">
        <v>182</v>
      </c>
      <c r="B59" s="162">
        <v>59</v>
      </c>
      <c r="C59" s="35" t="s">
        <v>24</v>
      </c>
      <c r="D59" s="37"/>
      <c r="E59" s="37"/>
      <c r="F59" s="39">
        <f>SUM(F60:F61)</f>
        <v>0</v>
      </c>
      <c r="G59" s="40">
        <f>SUM(G60:G61)</f>
        <v>0</v>
      </c>
      <c r="H59" s="40">
        <f>SUM(H60:H61)</f>
        <v>0</v>
      </c>
    </row>
    <row r="60" spans="1:11" ht="10.5" customHeight="1" x14ac:dyDescent="0.25">
      <c r="A60" s="158" t="s">
        <v>183</v>
      </c>
      <c r="B60" s="165"/>
      <c r="C60" s="7"/>
      <c r="D60" s="27">
        <v>591</v>
      </c>
      <c r="E60" s="5" t="s">
        <v>25</v>
      </c>
      <c r="F60" s="64">
        <f>'P1 - Přehled'!H61</f>
        <v>0</v>
      </c>
      <c r="G60" s="139">
        <v>0</v>
      </c>
      <c r="H60" s="139">
        <v>0</v>
      </c>
    </row>
    <row r="61" spans="1:11" ht="10.5" customHeight="1" x14ac:dyDescent="0.25">
      <c r="A61" s="158" t="s">
        <v>184</v>
      </c>
      <c r="B61" s="184"/>
      <c r="C61" s="7"/>
      <c r="D61" s="27">
        <v>595</v>
      </c>
      <c r="E61" s="5" t="s">
        <v>26</v>
      </c>
      <c r="F61" s="64">
        <f>'P1 - Přehled'!H62</f>
        <v>0</v>
      </c>
      <c r="G61" s="139">
        <v>0</v>
      </c>
      <c r="H61" s="139">
        <v>0</v>
      </c>
    </row>
    <row r="62" spans="1:11" ht="10.5" customHeight="1" x14ac:dyDescent="0.25">
      <c r="A62" s="172" t="s">
        <v>185</v>
      </c>
      <c r="B62" s="305" t="s">
        <v>27</v>
      </c>
      <c r="C62" s="306"/>
      <c r="D62" s="306"/>
      <c r="E62" s="307"/>
      <c r="F62" s="151">
        <f>F63+F69+F79+F85</f>
        <v>8036143</v>
      </c>
      <c r="G62" s="62">
        <f>+G63+G69+G79+G85</f>
        <v>8036143</v>
      </c>
      <c r="H62" s="62">
        <f>+H63+H69+H79+H85</f>
        <v>8036143</v>
      </c>
    </row>
    <row r="63" spans="1:11" ht="10.5" customHeight="1" x14ac:dyDescent="0.25">
      <c r="A63" s="158" t="s">
        <v>186</v>
      </c>
      <c r="B63" s="162">
        <v>60</v>
      </c>
      <c r="C63" s="35" t="s">
        <v>100</v>
      </c>
      <c r="D63" s="35"/>
      <c r="E63" s="35"/>
      <c r="F63" s="39">
        <f>SUM(F64:F68)</f>
        <v>0</v>
      </c>
      <c r="G63" s="40">
        <f>SUM(G64:G68)</f>
        <v>0</v>
      </c>
      <c r="H63" s="40">
        <f>SUM(H64:H68)</f>
        <v>0</v>
      </c>
    </row>
    <row r="64" spans="1:11" ht="10.5" customHeight="1" x14ac:dyDescent="0.25">
      <c r="A64" s="158" t="s">
        <v>187</v>
      </c>
      <c r="B64" s="165"/>
      <c r="C64" s="17"/>
      <c r="D64" s="7">
        <v>601</v>
      </c>
      <c r="E64" s="15" t="s">
        <v>89</v>
      </c>
      <c r="F64" s="64">
        <f>'P1 - Přehled'!H65</f>
        <v>0</v>
      </c>
      <c r="G64" s="139">
        <v>0</v>
      </c>
      <c r="H64" s="139">
        <v>0</v>
      </c>
    </row>
    <row r="65" spans="1:8" ht="10.5" customHeight="1" x14ac:dyDescent="0.25">
      <c r="A65" s="158" t="s">
        <v>188</v>
      </c>
      <c r="B65" s="165"/>
      <c r="C65" s="17"/>
      <c r="D65" s="7">
        <v>602</v>
      </c>
      <c r="E65" s="15" t="s">
        <v>90</v>
      </c>
      <c r="F65" s="64">
        <f>'P1 - Přehled'!H66</f>
        <v>0</v>
      </c>
      <c r="G65" s="139">
        <v>0</v>
      </c>
      <c r="H65" s="139">
        <v>0</v>
      </c>
    </row>
    <row r="66" spans="1:8" s="76" customFormat="1" ht="10.5" customHeight="1" x14ac:dyDescent="0.25">
      <c r="A66" s="158" t="s">
        <v>189</v>
      </c>
      <c r="B66" s="166"/>
      <c r="C66" s="125"/>
      <c r="D66" s="18">
        <v>603</v>
      </c>
      <c r="E66" s="26" t="s">
        <v>79</v>
      </c>
      <c r="F66" s="64">
        <f>'P1 - Přehled'!H67</f>
        <v>0</v>
      </c>
      <c r="G66" s="139">
        <v>0</v>
      </c>
      <c r="H66" s="139">
        <v>0</v>
      </c>
    </row>
    <row r="67" spans="1:8" s="76" customFormat="1" ht="10.5" customHeight="1" x14ac:dyDescent="0.25">
      <c r="A67" s="158" t="s">
        <v>190</v>
      </c>
      <c r="B67" s="166"/>
      <c r="C67" s="125"/>
      <c r="D67" s="18">
        <v>604</v>
      </c>
      <c r="E67" s="26" t="s">
        <v>99</v>
      </c>
      <c r="F67" s="64">
        <f>'P1 - Přehled'!H68</f>
        <v>0</v>
      </c>
      <c r="G67" s="139">
        <v>0</v>
      </c>
      <c r="H67" s="139">
        <v>0</v>
      </c>
    </row>
    <row r="68" spans="1:8" ht="10.5" customHeight="1" x14ac:dyDescent="0.25">
      <c r="A68" s="158" t="s">
        <v>191</v>
      </c>
      <c r="B68" s="165"/>
      <c r="C68" s="29"/>
      <c r="D68" s="18">
        <v>609</v>
      </c>
      <c r="E68" s="26" t="s">
        <v>94</v>
      </c>
      <c r="F68" s="64">
        <f>'P1 - Přehled'!H69</f>
        <v>0</v>
      </c>
      <c r="G68" s="139">
        <v>0</v>
      </c>
      <c r="H68" s="139">
        <v>0</v>
      </c>
    </row>
    <row r="69" spans="1:8" ht="10.5" customHeight="1" x14ac:dyDescent="0.25">
      <c r="A69" s="158" t="s">
        <v>192</v>
      </c>
      <c r="B69" s="162">
        <v>64</v>
      </c>
      <c r="C69" s="35" t="s">
        <v>118</v>
      </c>
      <c r="D69" s="35"/>
      <c r="E69" s="35"/>
      <c r="F69" s="39">
        <f>SUM(F70:F78)</f>
        <v>0</v>
      </c>
      <c r="G69" s="40">
        <f>SUM(G70:G78)</f>
        <v>0</v>
      </c>
      <c r="H69" s="40">
        <f>SUM(H70:H78)</f>
        <v>0</v>
      </c>
    </row>
    <row r="70" spans="1:8" ht="10.5" customHeight="1" x14ac:dyDescent="0.25">
      <c r="A70" s="158" t="s">
        <v>193</v>
      </c>
      <c r="B70" s="165"/>
      <c r="C70" s="17"/>
      <c r="D70" s="7">
        <v>641</v>
      </c>
      <c r="E70" s="15" t="s">
        <v>19</v>
      </c>
      <c r="F70" s="64">
        <f>'P1 - Přehled'!H71</f>
        <v>0</v>
      </c>
      <c r="G70" s="139">
        <v>0</v>
      </c>
      <c r="H70" s="139">
        <v>0</v>
      </c>
    </row>
    <row r="71" spans="1:8" ht="10.5" customHeight="1" x14ac:dyDescent="0.25">
      <c r="A71" s="158" t="s">
        <v>194</v>
      </c>
      <c r="B71" s="165"/>
      <c r="C71" s="17"/>
      <c r="D71" s="7">
        <v>642</v>
      </c>
      <c r="E71" s="15" t="s">
        <v>91</v>
      </c>
      <c r="F71" s="64">
        <f>'P1 - Přehled'!H72</f>
        <v>0</v>
      </c>
      <c r="G71" s="139">
        <v>0</v>
      </c>
      <c r="H71" s="139">
        <v>0</v>
      </c>
    </row>
    <row r="72" spans="1:8" ht="10.5" customHeight="1" x14ac:dyDescent="0.25">
      <c r="A72" s="158" t="s">
        <v>195</v>
      </c>
      <c r="B72" s="165"/>
      <c r="C72" s="17"/>
      <c r="D72" s="7">
        <v>643</v>
      </c>
      <c r="E72" s="15" t="s">
        <v>211</v>
      </c>
      <c r="F72" s="64">
        <f>'P1 - Přehled'!H73</f>
        <v>0</v>
      </c>
      <c r="G72" s="139">
        <v>0</v>
      </c>
      <c r="H72" s="139">
        <v>0</v>
      </c>
    </row>
    <row r="73" spans="1:8" ht="10.5" customHeight="1" x14ac:dyDescent="0.25">
      <c r="A73" s="158" t="s">
        <v>196</v>
      </c>
      <c r="B73" s="165"/>
      <c r="C73" s="17"/>
      <c r="D73" s="27">
        <v>644</v>
      </c>
      <c r="E73" s="15" t="s">
        <v>95</v>
      </c>
      <c r="F73" s="64">
        <f>'P1 - Přehled'!H74</f>
        <v>0</v>
      </c>
      <c r="G73" s="139">
        <v>0</v>
      </c>
      <c r="H73" s="139">
        <v>0</v>
      </c>
    </row>
    <row r="74" spans="1:8" ht="10.5" customHeight="1" x14ac:dyDescent="0.25">
      <c r="A74" s="158" t="s">
        <v>197</v>
      </c>
      <c r="B74" s="165"/>
      <c r="C74" s="17"/>
      <c r="D74" s="27">
        <v>645</v>
      </c>
      <c r="E74" s="147" t="s">
        <v>80</v>
      </c>
      <c r="F74" s="64">
        <f>'P1 - Přehled'!H75</f>
        <v>0</v>
      </c>
      <c r="G74" s="139">
        <v>0</v>
      </c>
      <c r="H74" s="139">
        <v>0</v>
      </c>
    </row>
    <row r="75" spans="1:8" ht="10.5" customHeight="1" x14ac:dyDescent="0.25">
      <c r="A75" s="158" t="s">
        <v>198</v>
      </c>
      <c r="B75" s="165"/>
      <c r="C75" s="17"/>
      <c r="D75" s="27">
        <v>646</v>
      </c>
      <c r="E75" s="147" t="s">
        <v>117</v>
      </c>
      <c r="F75" s="64">
        <f>'P1 - Přehled'!H76</f>
        <v>0</v>
      </c>
      <c r="G75" s="139">
        <v>0</v>
      </c>
      <c r="H75" s="139">
        <v>0</v>
      </c>
    </row>
    <row r="76" spans="1:8" ht="10.5" customHeight="1" x14ac:dyDescent="0.25">
      <c r="A76" s="158" t="s">
        <v>199</v>
      </c>
      <c r="B76" s="165"/>
      <c r="C76" s="17"/>
      <c r="D76" s="27">
        <v>647</v>
      </c>
      <c r="E76" s="147" t="s">
        <v>81</v>
      </c>
      <c r="F76" s="64">
        <f>'P1 - Přehled'!H77</f>
        <v>0</v>
      </c>
      <c r="G76" s="139">
        <v>0</v>
      </c>
      <c r="H76" s="139">
        <v>0</v>
      </c>
    </row>
    <row r="77" spans="1:8" ht="10.5" customHeight="1" x14ac:dyDescent="0.25">
      <c r="A77" s="158" t="s">
        <v>200</v>
      </c>
      <c r="B77" s="165"/>
      <c r="C77" s="17"/>
      <c r="D77" s="27">
        <v>648</v>
      </c>
      <c r="E77" s="147" t="s">
        <v>92</v>
      </c>
      <c r="F77" s="64">
        <f>'P1 - Přehled'!H78</f>
        <v>0</v>
      </c>
      <c r="G77" s="139">
        <v>0</v>
      </c>
      <c r="H77" s="139">
        <v>0</v>
      </c>
    </row>
    <row r="78" spans="1:8" ht="10.5" customHeight="1" x14ac:dyDescent="0.25">
      <c r="A78" s="158" t="s">
        <v>201</v>
      </c>
      <c r="B78" s="165"/>
      <c r="C78" s="29"/>
      <c r="D78" s="19">
        <v>649</v>
      </c>
      <c r="E78" s="148" t="s">
        <v>93</v>
      </c>
      <c r="F78" s="64">
        <f>'P1 - Přehled'!H79</f>
        <v>0</v>
      </c>
      <c r="G78" s="139">
        <v>0</v>
      </c>
      <c r="H78" s="139">
        <v>0</v>
      </c>
    </row>
    <row r="79" spans="1:8" ht="10.5" customHeight="1" x14ac:dyDescent="0.25">
      <c r="A79" s="158" t="s">
        <v>202</v>
      </c>
      <c r="B79" s="162">
        <v>66</v>
      </c>
      <c r="C79" s="35" t="s">
        <v>82</v>
      </c>
      <c r="D79" s="35"/>
      <c r="E79" s="35"/>
      <c r="F79" s="39">
        <f>SUM(F80:F84)</f>
        <v>50</v>
      </c>
      <c r="G79" s="40">
        <f>SUM(G80:G84)</f>
        <v>50</v>
      </c>
      <c r="H79" s="40">
        <f>SUM(H80:H84)</f>
        <v>50</v>
      </c>
    </row>
    <row r="80" spans="1:8" ht="10.5" customHeight="1" x14ac:dyDescent="0.25">
      <c r="A80" s="158" t="s">
        <v>203</v>
      </c>
      <c r="B80" s="165"/>
      <c r="C80" s="29"/>
      <c r="D80" s="19">
        <v>662</v>
      </c>
      <c r="E80" s="148" t="s">
        <v>20</v>
      </c>
      <c r="F80" s="64">
        <f>'P1 - Přehled'!H81</f>
        <v>50</v>
      </c>
      <c r="G80" s="139">
        <v>50</v>
      </c>
      <c r="H80" s="139">
        <v>50</v>
      </c>
    </row>
    <row r="81" spans="1:8" ht="10.5" customHeight="1" x14ac:dyDescent="0.25">
      <c r="A81" s="158" t="s">
        <v>204</v>
      </c>
      <c r="B81" s="165"/>
      <c r="C81" s="29"/>
      <c r="D81" s="19">
        <v>663</v>
      </c>
      <c r="E81" s="148" t="s">
        <v>83</v>
      </c>
      <c r="F81" s="64">
        <f>'P1 - Přehled'!H82</f>
        <v>0</v>
      </c>
      <c r="G81" s="139">
        <v>0</v>
      </c>
      <c r="H81" s="139">
        <v>0</v>
      </c>
    </row>
    <row r="82" spans="1:8" ht="10.5" customHeight="1" x14ac:dyDescent="0.25">
      <c r="A82" s="158" t="s">
        <v>205</v>
      </c>
      <c r="B82" s="165"/>
      <c r="C82" s="29"/>
      <c r="D82" s="19">
        <v>664</v>
      </c>
      <c r="E82" s="148" t="s">
        <v>84</v>
      </c>
      <c r="F82" s="64">
        <f>'P1 - Přehled'!H83</f>
        <v>0</v>
      </c>
      <c r="G82" s="139">
        <v>0</v>
      </c>
      <c r="H82" s="139">
        <v>0</v>
      </c>
    </row>
    <row r="83" spans="1:8" ht="10.5" customHeight="1" x14ac:dyDescent="0.25">
      <c r="A83" s="158" t="s">
        <v>206</v>
      </c>
      <c r="B83" s="165"/>
      <c r="C83" s="29"/>
      <c r="D83" s="19">
        <v>665</v>
      </c>
      <c r="E83" s="148" t="s">
        <v>212</v>
      </c>
      <c r="F83" s="64">
        <f>'P1 - Přehled'!H84</f>
        <v>0</v>
      </c>
      <c r="G83" s="139">
        <v>0</v>
      </c>
      <c r="H83" s="139">
        <v>0</v>
      </c>
    </row>
    <row r="84" spans="1:8" ht="10.5" customHeight="1" x14ac:dyDescent="0.25">
      <c r="A84" s="158" t="s">
        <v>207</v>
      </c>
      <c r="B84" s="165"/>
      <c r="C84" s="29"/>
      <c r="D84" s="19">
        <v>669</v>
      </c>
      <c r="E84" s="148" t="s">
        <v>85</v>
      </c>
      <c r="F84" s="64">
        <f>'P1 - Přehled'!H85</f>
        <v>0</v>
      </c>
      <c r="G84" s="139">
        <v>0</v>
      </c>
      <c r="H84" s="139">
        <v>0</v>
      </c>
    </row>
    <row r="85" spans="1:8" ht="10.5" customHeight="1" x14ac:dyDescent="0.25">
      <c r="A85" s="158" t="s">
        <v>208</v>
      </c>
      <c r="B85" s="162">
        <v>67</v>
      </c>
      <c r="C85" s="269" t="s">
        <v>213</v>
      </c>
      <c r="D85" s="270"/>
      <c r="E85" s="271"/>
      <c r="F85" s="39">
        <f>F86</f>
        <v>8036093</v>
      </c>
      <c r="G85" s="40">
        <f>SUM(G86:G86)</f>
        <v>8036093</v>
      </c>
      <c r="H85" s="40">
        <f>SUM(H86:H86)</f>
        <v>8036093</v>
      </c>
    </row>
    <row r="86" spans="1:8" ht="10.5" customHeight="1" x14ac:dyDescent="0.25">
      <c r="A86" s="158" t="s">
        <v>209</v>
      </c>
      <c r="B86" s="165"/>
      <c r="C86" s="29"/>
      <c r="D86" s="19">
        <v>672</v>
      </c>
      <c r="E86" s="148" t="s">
        <v>222</v>
      </c>
      <c r="F86" s="64">
        <f>'P1 - Přehled'!H87</f>
        <v>8036093</v>
      </c>
      <c r="G86" s="139">
        <f>1634000+6402093</f>
        <v>8036093</v>
      </c>
      <c r="H86" s="139">
        <f>1634000+6402093</f>
        <v>8036093</v>
      </c>
    </row>
    <row r="87" spans="1:8" ht="10.5" customHeight="1" thickBot="1" x14ac:dyDescent="0.3">
      <c r="A87" s="173" t="s">
        <v>210</v>
      </c>
      <c r="B87" s="167" t="s">
        <v>226</v>
      </c>
      <c r="C87" s="32"/>
      <c r="D87" s="32"/>
      <c r="E87" s="33"/>
      <c r="F87" s="71">
        <f>+F62-F9</f>
        <v>0</v>
      </c>
      <c r="G87" s="72">
        <f>+G62-G9</f>
        <v>0</v>
      </c>
      <c r="H87" s="72">
        <f>+H62-H9</f>
        <v>0</v>
      </c>
    </row>
    <row r="88" spans="1:8" ht="9.75" customHeight="1" x14ac:dyDescent="0.25">
      <c r="A88" s="6"/>
      <c r="B88" s="73"/>
      <c r="C88" s="73"/>
      <c r="D88" s="73"/>
      <c r="E88" s="24"/>
      <c r="F88" s="42"/>
    </row>
    <row r="89" spans="1:8" ht="11.25" customHeight="1" x14ac:dyDescent="0.25"/>
    <row r="90" spans="1:8" s="13" customFormat="1" ht="14.25" customHeight="1" x14ac:dyDescent="0.2">
      <c r="A90" s="260" t="s">
        <v>287</v>
      </c>
      <c r="B90" s="260"/>
      <c r="C90" s="260"/>
      <c r="D90" s="260"/>
      <c r="E90" s="188" t="s">
        <v>348</v>
      </c>
      <c r="F90" s="189" t="s">
        <v>349</v>
      </c>
      <c r="G90" s="190"/>
      <c r="H90" s="80" t="s">
        <v>44</v>
      </c>
    </row>
    <row r="91" spans="1:8" s="13" customFormat="1" ht="10.199999999999999" x14ac:dyDescent="0.2"/>
    <row r="92" spans="1:8" s="13" customFormat="1" ht="10.199999999999999" x14ac:dyDescent="0.2">
      <c r="A92" s="260" t="s">
        <v>292</v>
      </c>
      <c r="B92" s="260"/>
      <c r="C92" s="260"/>
      <c r="D92" s="260"/>
      <c r="E92" s="188" t="s">
        <v>350</v>
      </c>
      <c r="F92" s="189" t="s">
        <v>349</v>
      </c>
      <c r="H92" s="80" t="s">
        <v>44</v>
      </c>
    </row>
    <row r="93" spans="1:8" s="13" customFormat="1" ht="10.199999999999999" x14ac:dyDescent="0.2">
      <c r="F93" s="191"/>
      <c r="H93" s="80"/>
    </row>
    <row r="94" spans="1:8" s="13" customFormat="1" ht="10.199999999999999" x14ac:dyDescent="0.2">
      <c r="A94" s="260" t="s">
        <v>288</v>
      </c>
      <c r="B94" s="260"/>
      <c r="C94" s="260"/>
      <c r="D94" s="260"/>
      <c r="E94" s="13" t="s">
        <v>255</v>
      </c>
      <c r="F94" s="189" t="s">
        <v>345</v>
      </c>
      <c r="G94" s="194"/>
      <c r="H94" s="80" t="s">
        <v>44</v>
      </c>
    </row>
    <row r="95" spans="1:8" x14ac:dyDescent="0.25">
      <c r="A95"/>
      <c r="B95"/>
      <c r="C95"/>
      <c r="D95"/>
      <c r="E95"/>
      <c r="F95" s="169"/>
      <c r="G95"/>
      <c r="H95"/>
    </row>
  </sheetData>
  <mergeCells count="13">
    <mergeCell ref="B1:E1"/>
    <mergeCell ref="B2:E2"/>
    <mergeCell ref="A3:H3"/>
    <mergeCell ref="A4:H4"/>
    <mergeCell ref="A6:H6"/>
    <mergeCell ref="F7:H7"/>
    <mergeCell ref="A90:D90"/>
    <mergeCell ref="A92:D92"/>
    <mergeCell ref="A94:D94"/>
    <mergeCell ref="B8:D8"/>
    <mergeCell ref="B9:E9"/>
    <mergeCell ref="B62:E62"/>
    <mergeCell ref="C85:E85"/>
  </mergeCells>
  <pageMargins left="0.7" right="0.7" top="0.75" bottom="0.75" header="0.3" footer="0.3"/>
  <pageSetup paperSize="9" scale="76"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P1 - Přehled</vt:lpstr>
      <vt:lpstr>P2 - Bilance</vt:lpstr>
      <vt:lpstr>P3 - Ukazatele</vt:lpstr>
      <vt:lpstr>P4 - Investice</vt:lpstr>
      <vt:lpstr>P6 - Mzdy</vt:lpstr>
      <vt:lpstr>P7 - Střednědobý výhled</vt:lpstr>
      <vt:lpstr>'P1 - Přehled'!Oblast_tisku</vt:lpstr>
      <vt:lpstr>'P2 - Bilance'!Oblast_tisku</vt:lpstr>
      <vt:lpstr>'P3 - Ukazatele'!Oblast_tisku</vt:lpstr>
      <vt:lpstr>'P4 - Investice'!Oblast_tisku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Anna Matoušková</dc:creator>
  <cp:lastModifiedBy>Vodičková Vlasta</cp:lastModifiedBy>
  <cp:lastPrinted>2025-03-10T13:55:37Z</cp:lastPrinted>
  <dcterms:created xsi:type="dcterms:W3CDTF">2003-02-27T11:28:02Z</dcterms:created>
  <dcterms:modified xsi:type="dcterms:W3CDTF">2025-03-10T14:11:51Z</dcterms:modified>
</cp:coreProperties>
</file>